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050 3766" sheetId="1" r:id="rId1"/>
    <sheet name="отчет" sheetId="2" r:id="rId2"/>
    <sheet name="0503162" sheetId="3" r:id="rId3"/>
  </sheets>
  <definedNames>
    <definedName name="_xlnm.Print_Titles" localSheetId="2">'0503162'!$4:$5</definedName>
  </definedNames>
  <calcPr fullCalcOnLoad="1"/>
</workbook>
</file>

<file path=xl/comments1.xml><?xml version="1.0" encoding="utf-8"?>
<comments xmlns="http://schemas.openxmlformats.org/spreadsheetml/2006/main">
  <authors>
    <author>Работа</author>
  </authors>
  <commentList>
    <comment ref="F64" authorId="0">
      <text>
        <r>
          <rPr>
            <b/>
            <sz val="8"/>
            <rFont val="Tahoma"/>
            <family val="0"/>
          </rPr>
          <t>Работа: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<sst xmlns="http://schemas.openxmlformats.org/spreadsheetml/2006/main" count="373" uniqueCount="288">
  <si>
    <t>Приложение 2</t>
  </si>
  <si>
    <t>Сведения о результатах деятельности</t>
  </si>
  <si>
    <t>Код раздела, подраздела расходов</t>
  </si>
  <si>
    <t>Наименование показателя</t>
  </si>
  <si>
    <t>Единица измерения</t>
  </si>
  <si>
    <t>По плану</t>
  </si>
  <si>
    <t>Фактически (кассовый расход)</t>
  </si>
  <si>
    <t>количество</t>
  </si>
  <si>
    <t>сумма, руб.</t>
  </si>
  <si>
    <t>Раздел 1. "Услуги"</t>
  </si>
  <si>
    <t>Специализированная медицинская помощь, за исключением высокотехнологичной медицинской помощи, в амбулаторных условиях</t>
  </si>
  <si>
    <t xml:space="preserve">посещение </t>
  </si>
  <si>
    <t>Специализированная медицинская помощь, за исключением высокотехнологичной медицинской помощи, в условиях дневных стационаров</t>
  </si>
  <si>
    <t>пациенто-день</t>
  </si>
  <si>
    <t xml:space="preserve">Специализированная медицинская помощь, за исключением высокотехнологичной медицинской помощи, в стационарных условиях </t>
  </si>
  <si>
    <t>койко-день</t>
  </si>
  <si>
    <t>Специализированная высокотехнологичная медицинская помощь</t>
  </si>
  <si>
    <t xml:space="preserve">пролеченный больной (случай оказания высокотехнологичной медицинской помощи) </t>
  </si>
  <si>
    <t>Скорая медицинская помощь, в том числе специализированная (санитарно-авиационная)</t>
  </si>
  <si>
    <t>вызов</t>
  </si>
  <si>
    <t>Раздел 2. "Работы"</t>
  </si>
  <si>
    <t>Заготовка, переработка, хранение и обеспечение безопасности донорской крови и ее компонентов</t>
  </si>
  <si>
    <t>Объем заготовки (литы, дозы)</t>
  </si>
  <si>
    <t xml:space="preserve">Организация и осуществление медико-санитарного обеспечения населения Краснодарского края при угрозе возникновения чрезвычайной ситуации </t>
  </si>
  <si>
    <t>количествово выездов</t>
  </si>
  <si>
    <t>Обеспечение организации и осуществление бухгалтерского учета</t>
  </si>
  <si>
    <t>Объемы бюджетных и внебюджетных средств; -число обслуживаемых лицевых счетов</t>
  </si>
  <si>
    <t xml:space="preserve">Информационно-аналитическое сопровождение процессов управления здравоохранением Краснодарского края </t>
  </si>
  <si>
    <t>количество заданий</t>
  </si>
  <si>
    <t>Подготовка населения и личного состава медицинских, аварийно-спасательных и иных формирований к действиям при угрозе и возникновении чрезвычайной ситуации</t>
  </si>
  <si>
    <t>Количество  подготовленного  медперсонала  для  работы  в  чрезвычайных  ситуациях, чел.</t>
  </si>
  <si>
    <t>Создание, наличие, использование и восполнение запасов медицинского имущества при  угрозе и возникновении чрезвычайных ситуаций</t>
  </si>
  <si>
    <t>количествово штук</t>
  </si>
  <si>
    <t>Судебно-медицинская экспертиза</t>
  </si>
  <si>
    <t>экспертное заключение</t>
  </si>
  <si>
    <t>Судебно-психиатрическая экпертиза в амбулаторных условиях</t>
  </si>
  <si>
    <t>Дозиметрический контроль деятельности рентгенологических кабинетов (отделений)</t>
  </si>
  <si>
    <t>количество исследований</t>
  </si>
  <si>
    <t>Лабораторное исследование</t>
  </si>
  <si>
    <t>Обеспечение комплекса мероприятий по организации трансплантологической помощи населению Краснодарского края</t>
  </si>
  <si>
    <t xml:space="preserve">количество проведенных трансплантаций </t>
  </si>
  <si>
    <t>Изготовление и ремонт зубных протезов (кроме изготовленных из драгоценных металлов) в сложных клинических и технологических условиях.</t>
  </si>
  <si>
    <t>посещение</t>
  </si>
  <si>
    <t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</t>
  </si>
  <si>
    <t>Количество профилактических мероприятий</t>
  </si>
  <si>
    <t>Организация и проведение заключительной дезинфекции в очагах инфекци-онных и паразитарных заболеваний</t>
  </si>
  <si>
    <t>объект</t>
  </si>
  <si>
    <t>Санитарная обработка граждан в санитарном пропускнике по эпидемиологическим показаниям</t>
  </si>
  <si>
    <t>человек</t>
  </si>
  <si>
    <t>Организация и проведение дезинфекционных мероприятий в очагах природно-очаговых инфекций</t>
  </si>
  <si>
    <t>очаг</t>
  </si>
  <si>
    <t>Итого</t>
  </si>
  <si>
    <t>Главный врач</t>
  </si>
  <si>
    <t>Д.А.Любченко</t>
  </si>
  <si>
    <t>Главный экономист</t>
  </si>
  <si>
    <t>О.П.Крышкин</t>
  </si>
  <si>
    <t>Главный бухгалтер</t>
  </si>
  <si>
    <t>Л.Н.Петрова</t>
  </si>
  <si>
    <t>М.П.</t>
  </si>
  <si>
    <t>Код формы по ОКУД</t>
  </si>
  <si>
    <t>Сведения об исполнении мероприятий в рамках субсидий на иные цели и бюджетных инвестиций ГБУЗ "Наркологический диспансер" министерства здравоохранения Краснодарского края за 2014 год</t>
  </si>
  <si>
    <t>Наименование субсидии (бюджетной инвестиции)</t>
  </si>
  <si>
    <t>Код цели</t>
  </si>
  <si>
    <t>Наименование
мероприятия</t>
  </si>
  <si>
    <t>Утверждено плановых назначений, руб.</t>
  </si>
  <si>
    <t>Исполнено,
руб.</t>
  </si>
  <si>
    <t>Причины
отклонений</t>
  </si>
  <si>
    <t>Субсидия на переподготовку и повышение квалификации кадров</t>
  </si>
  <si>
    <t>Шавырин А.В., врач-психиатр-нарколог,цикл усовершенствования "Психиатрия-наркология", с 08.10.14г. по 04.11.14г., г.Краснодар</t>
  </si>
  <si>
    <t>Святова Л.А., врач-психиатр-нарколог,цикл усовершенствования "Психиатрия-наркология", с 08.10.14г. по 04.11.14г., г.Краснодар</t>
  </si>
  <si>
    <t>Алфимов С.Д., врач-психиатр-нарколог,цикл усовершенствования "Психиатрия-наркология", с 08.10.14г. по 04.11.14г., г.Краснодар</t>
  </si>
  <si>
    <t>Клещ С.И., заведующий дневным стационаром-врач-психиатр,цикл общего усовершенствования "Психиатрия", с 08.09.14г. по 05.11.14г., г.Краснодар</t>
  </si>
  <si>
    <t>Любченко Д.А., главный врач,сертификационный цикл "Психиатрия-наркология", с 07.04.14г. по 07.05.14г., г.Краснодар</t>
  </si>
  <si>
    <t>Демахин С.Г., заведующий диспансерно-поликлиническим отделением-врач-психиатр-нарколог,сертификационный цикл "Психиатрия-наркология", с 07.04.14г. по 07.05.14г., г.Краснодар</t>
  </si>
  <si>
    <t>Мазур А.Е.,врач-психиатр-нарколог,сертификационный цикл "Психиатрия-наркология", с 07.04.14г. по 07.05.14г., г.Краснодар</t>
  </si>
  <si>
    <t>Плотникова Г.А., заведующий наркологическим отделением №5 медико-социальной реабилитации-врач-психиатр-нарколог,сертификационный цикл "Психиатрия-наркология", с 07.04.14г. по 07.05.14г., г.Краснодар</t>
  </si>
  <si>
    <t>Буравлева Г.Ю., заведующий Белореченским филиалом-врач-психиатр-нарколог, сертификационный цикл "Организация здравоохранения и общественное здоровье", с 29.09.14г. по 25.10.14г., г.Краснодар</t>
  </si>
  <si>
    <t>Дзиба Э.А., врач-ультразвуковой диагностики, сертификационный цикл "Ультразвуковая диагностика", с 01.10.14г. по 28.10.14г., г.Краснодар</t>
  </si>
  <si>
    <t>Макарова О.В., врач-невролог, сертификационный цикл "Мануальная терапия", с 01.10.14г. по 28.10.14г., г.Краснодар</t>
  </si>
  <si>
    <t>Косуха О.С., врач-клинической лабораторной диагностики, цикл тематического усовершенствования "Общие вопросы КЛД(иммунодиагностика)", с 19.05.14г. по 14.06.14г., г.Краснодар</t>
  </si>
  <si>
    <t>Матвеева И.Н., заведующий экспертного отдела-врач-психиатр-нарколог, цикл тематического усовершенствования "Экспертиза временной нетрудоспособности", с 15.09.14г. по 27.09.14г., г.Краснодар</t>
  </si>
  <si>
    <t>Юсифова-Антонова Г.Ю., заведующий диспансерно-поликлиническим отделением-врач-психиатр-нарколог, цикл тематического усовершенствования "Экспертиза временной нетрудоспособности", с 15.09.14г. по 27.09.14г., г.Краснодар</t>
  </si>
  <si>
    <t>Лукьянова Е.Ю., медицинский статистик,сертификационный цикл "Медицинская статистика", с 10.02.14г. по 24.03.14г., г.Краснодар</t>
  </si>
  <si>
    <t>Скакун Н.В., медицинская сестра палатная, цикл усовершенствования "Сестринское дело в наркологии", с 27.01.14г. по 21.02.14г., г.Краснодар</t>
  </si>
  <si>
    <t>Скударнова Л.В., медицинская сестра палатная, цикл усовершенствования "Сестринское дело в наркологии", с 27.01.14г. по 21.02.14г., г.Краснодар</t>
  </si>
  <si>
    <t>Рудакова Г.В., медицинская сестра, цикл усовершенствования "Сестринское дело в психиатрии", с 11.03.14г. по 11.04.14г., г.Краснодар</t>
  </si>
  <si>
    <t>Ткаченко Н.А., медицинская сестра палатная, цикл специализации "Диетология", с 10.02.14г. по 25.05.14г., г.Краснодар</t>
  </si>
  <si>
    <t>Макеева Г.А., медицинская сестра палатная, цикл специализации "Диетология", с 10.02.14г. по 25.05.14г., г.Краснодар</t>
  </si>
  <si>
    <t>Сапожникова В.Н., медицинская сестра участковая, цикл специализации "Сестринское дело в психиатрии", с 20.01.14г. по 28.02.14г., г.Краснодар</t>
  </si>
  <si>
    <t>Романовская С.В., медицинская сестра , цикл специализации "Сестринское дело в наркологии", с 03.03.14г. по 14.04.14г., г.Краснодар</t>
  </si>
  <si>
    <t>Безверхая Н.В., старшая медицинская сестра , цикл специализации "Сестринское дело в наркологии", с 03.03.14г. по 14.04.14г., г.Краснодар</t>
  </si>
  <si>
    <t>Ермакова М.Г.., медицинская сестра , цикл специализации "Сестринское дело в наркологии", с 03.03.14г. по 14.04.14г., г.Краснодар</t>
  </si>
  <si>
    <t>Гладышева Н.С., медицинский психолог, цикл общего усовершенствования квалификации по Клинической (медицинской) психологии, с 25.11.14г. по 09.12.14г., г.Санкт-Петербург</t>
  </si>
  <si>
    <t>Снимщикова Э.В., медицинский психолог, цикл общего усовершенствования квалификации по Клинической (медицинской) психологии, с 05.11.14г. по 28.11.14г., г.Санкт-Петербург</t>
  </si>
  <si>
    <t>Клейменова Н.Л. медицинский психолог, цикл обучения квалификации по медицинской (клинической) психологии, с 28.11.14г. по 12.12.14г., г.Санкт-Петербург</t>
  </si>
  <si>
    <t>Гончарова Е.В. медицинский психолог, цикл обучения квалификации по медицинской (клинической) психологии, с 28.11.14г. по 12.12.14г., г.Санкт-Петербург</t>
  </si>
  <si>
    <t>Крышкин О.П., главный экономист, программа повышения квалификации  по теме "Финансово-экономическая деятельность учреждений здравоохранения всех типов в свете плана мероприятий Минздрава России на период до 2018 года и изменений в действующем законодатель</t>
  </si>
  <si>
    <t>Бурова Е.В., начальник отдела кадров, программа повышения квалификации  по теме "Защита интересов работодателя в условиях реформирования трудового законодательства: новое в судебной и првоприменительной практике.Стандарты кадрового документоооборота",  г.</t>
  </si>
  <si>
    <t>Проведение капитального ремонта охранно-пожарной сигнализации в здании литер –В, ул.Октябрьская 39;</t>
  </si>
  <si>
    <t>Капитальный ремонт охранно – пожарной сигнализации в здании ГБУЗ НД ул.Тюляева 16 на 2 этаже</t>
  </si>
  <si>
    <t>Капитальный ремонт охранно – пожарной сигнализации в здании ГБУЗ НД ул.Тюляева 16 на 3 и 6 этажах</t>
  </si>
  <si>
    <t>Капитальный ремонт охранно – пожарной сигнализации в здании ГБУЗ НД ул.Тюляева 16 на 7 и 8 этажах</t>
  </si>
  <si>
    <t>Капитальный ремонт охранно – пожарной сигнализации в здании ГБУЗ НД ул.Тюляева 16 с 9 по 12 этажи</t>
  </si>
  <si>
    <t>Проведение капитального ремонта охранно – пожарной сигнализации В Новороссийском филиале, в здании ул.Золотаревского 2а;</t>
  </si>
  <si>
    <t>Ремонт путей эвакуации в здании Новороссийского филиала, ул.Золотаревского 2а;</t>
  </si>
  <si>
    <t>Замена внутренних и наружных сетей электроснабжения, электрощитовых (чердак) в здании ул.Тюляева 16;</t>
  </si>
  <si>
    <t>Обработка (пропитка) огнезащитным составом деревянных конструкций здания ул.Октябрьская 39</t>
  </si>
  <si>
    <t>Ремонт путей эвакуации в здании ГБУЗ НД ул.Тюляева 16, изготовление и установка противопожарных дверей, отделка пола, стен, потолка на путях эвакуации;</t>
  </si>
  <si>
    <t>Отделка путей эвакуации в здании здании ул.Тюляева 16 (замена двери)</t>
  </si>
  <si>
    <t>Оснащение зданий и сооружений системами автоматической пожарной сигнализации, оповещение о пожаре;</t>
  </si>
  <si>
    <t xml:space="preserve">Работы по проверке работоспособности пожарного водоснабжения на водоотдачу пожарных кранов </t>
  </si>
  <si>
    <t>Разработка специальных технических условий компенсирующих мероприятий по обеспечению системы пожарной безопсности;</t>
  </si>
  <si>
    <t>Обучение работников мерам пожарной безопасности (расшифровать по категориям):</t>
  </si>
  <si>
    <t>- пожарно-технический минимум – руководители структурных подразделений (30 чел.);</t>
  </si>
  <si>
    <t>Приобретение пожарно-технической продукции стоимостью до 100 000 руб. за единицу:</t>
  </si>
  <si>
    <t>- приобретение подставок под огнетушители;</t>
  </si>
  <si>
    <t>- приобретение пожарных уголков;</t>
  </si>
  <si>
    <t>- приобретение индивидуальных средств защиты (газодымозащитных комплектов (ГДЗК));</t>
  </si>
  <si>
    <t>- приобретение огнетушителей</t>
  </si>
  <si>
    <t>- приобретение знаков пожарной безопасности фотолюминесцентных</t>
  </si>
  <si>
    <t>Мероприятия по профилактике терроризма и экстремизма</t>
  </si>
  <si>
    <t>Обеспечение учреждения системами видеонаблюдения, в том числе разработка ПСД,                                                в том числе:</t>
  </si>
  <si>
    <t>Поставка оборудования для монтажа системы видеонаблюдения в помещениях ГБУЗ НД в г.Краснодаре</t>
  </si>
  <si>
    <t>Монтаж системы видеонаблюдения в Новороссийском филиале ГБУЗ НД по адресу г. Новороссийск, ул. Золотаревского, 2а и ул. Комсомольская, 22</t>
  </si>
  <si>
    <t>Поставка оборудования для монтажа системы видеонаблюдения в помещениях Белореченского филиала ГБУЗ НД</t>
  </si>
  <si>
    <t>Оборудование "уголков" антитеррористической защищенности:</t>
  </si>
  <si>
    <t>Изготовление и поставка стендов информационных</t>
  </si>
  <si>
    <t>Монтаж системы видеонаблюдения</t>
  </si>
  <si>
    <t>Отсутствие средств на едином счете бюджета</t>
  </si>
  <si>
    <t>Поставка оборудования для монтажа системы видеонаблюдения в Новороссийском филиале</t>
  </si>
  <si>
    <t xml:space="preserve">Противодействие злоупотреблению наркотиками и их незаконному обороту </t>
  </si>
  <si>
    <t>Эллептический эргонометр</t>
  </si>
  <si>
    <t>Турник универсальный</t>
  </si>
  <si>
    <t>Гимнастический мяч</t>
  </si>
  <si>
    <t>Осуществление капитального ремонта</t>
  </si>
  <si>
    <t>Капитальный ремонт помещений 3 этажа здания , расположенного по адресу: г.Краснодар, ул.Тюляева,16</t>
  </si>
  <si>
    <t>Капитальный ремонт  кровли и помещений здания, расположенного по адресу: г.Краснодар ул.Октябрьская, д.39 Литер В</t>
  </si>
  <si>
    <t>Капитальный ремонт помещений 8 этажа здания , расположенных по адресу: г.Краснодар, ул.Тюляева,16 (помещения 27, 28, 30, 31, 33, 35, 36, 52, 54, балкон)</t>
  </si>
  <si>
    <t>Капитальный ремонт помещений 8 этажа здания , расположенных по адресу: г.Краснодар, ул.Тюляева,16 (помещения 8, 11, 12, 13, 16, 17, 18, 20, балкон)</t>
  </si>
  <si>
    <t>Капитальный ремонт помещений 8 этажа здания , расположенных по адресу: г.Краснодар, ул.Тюляева,16 (помещения 3, 6, 7, 22, 23, 25, 26)</t>
  </si>
  <si>
    <t>Капитальный ремонт помещений 8 этажа здания , расположенных по адресу: г.Краснодар, ул.Тюляева,16 (помещения 29, 38, 40)</t>
  </si>
  <si>
    <t>Благоустройство территории ГБУЗ НД, расположенного по адресу: г.Краснодар, ул.Тюляева,16</t>
  </si>
  <si>
    <t xml:space="preserve">Капитальный ремонт системы водоснабжения в здании по ул. Тюляева, 16 в Краснодаре ( стояки 3, 11, 16)   </t>
  </si>
  <si>
    <t xml:space="preserve">Капитальный ремонт системы водоснабжения в здании по ул. Тюляева, 16 в Краснодаре ( стояки 21, 22, 27)   </t>
  </si>
  <si>
    <t xml:space="preserve">Капитальный ремонт системы водоснабжения в здании по ул. Тюляева, 16 в Краснодаре ( стояки 33, 38, 45)   </t>
  </si>
  <si>
    <t xml:space="preserve">Капитальный ремонт системы водоснабжения в здании по ул. Тюляева, 16 в Краснодаре ( стояки 49, 55)   </t>
  </si>
  <si>
    <t xml:space="preserve">Капитальный ремонт системы водоснабжения в здании по ул. Тюляева, 16 в Краснодаре ( подвал)   </t>
  </si>
  <si>
    <t xml:space="preserve">Капитальный ремонт стояков канализации в ГБУЗ НД, расположенного по адресу г.Краснодар, ул. Тюляева, 16 </t>
  </si>
  <si>
    <t xml:space="preserve">Приобретение движимого имущества </t>
  </si>
  <si>
    <t>Жидкостный масс-спектрометр</t>
  </si>
  <si>
    <t>Экономия, сложившаяся в результате проведения торгов;</t>
  </si>
  <si>
    <t>Резервный источник электроснабжения дизель-генераторная установка</t>
  </si>
  <si>
    <t>Аварийный источник электроснабжения дизельный</t>
  </si>
  <si>
    <t>Компрессор медицинский</t>
  </si>
  <si>
    <t>Аналитические весы</t>
  </si>
  <si>
    <t xml:space="preserve">Легковой автомобиль </t>
  </si>
  <si>
    <t>Посудомоечная машина</t>
  </si>
  <si>
    <t>Электронно-вычислительная техника (сервер)</t>
  </si>
  <si>
    <t>Анализатор для химико-токсикологических исследований (3 штуки)</t>
  </si>
  <si>
    <t>Комплекс БОС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</si>
  <si>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</si>
  <si>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Непредоставление работниками документов, необходимых для осуществления компенсации расходов на оплату жилых помещений, отопления и освещения работникам, проживающим и работающим в сельской местности</t>
  </si>
  <si>
    <t>Д.А. Любченко</t>
  </si>
  <si>
    <t>О.П. Крышкин</t>
  </si>
  <si>
    <t>Л.Н. Петрова</t>
  </si>
  <si>
    <t>Отчет о результатах деятельности
 государственного бюджетного и казенного учреждения и об использовании закрепленного за ним государственного имущества за 2014 год</t>
  </si>
  <si>
    <t>ГБУЗ "Наркологический диспансер" министерства здравоохранения Краснодарского края</t>
  </si>
  <si>
    <t>Раздел 1 "Общие сведения об учреждении"</t>
  </si>
  <si>
    <t>№ п/п</t>
  </si>
  <si>
    <t>Отчет об исполнении</t>
  </si>
  <si>
    <t>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документами;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</si>
  <si>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(работ);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</si>
  <si>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</t>
  </si>
  <si>
    <t>Дополнительные сведения к разделу 1 "Общие сведения об учреждении"</t>
  </si>
  <si>
    <t>на начало отчетного года</t>
  </si>
  <si>
    <t>На конец отчетного года</t>
  </si>
  <si>
    <t>Количество штатных единиц учреждения, всего</t>
  </si>
  <si>
    <t>в том числе:</t>
  </si>
  <si>
    <t>- врачей (преподавателей);</t>
  </si>
  <si>
    <t>- среднего медицинского персонала (прочего педагогического  персонала);</t>
  </si>
  <si>
    <t>- младшего медицинского персонала;</t>
  </si>
  <si>
    <t>- прочего персонала (административно- хозяйственного, учебно-вспомогательного   и обслуживающего персонала) (в случае изменения количества штатных единиц учреждения указываются причины, приведшие к их изменению на конец отчетного периода)</t>
  </si>
  <si>
    <t>2</t>
  </si>
  <si>
    <t>% укомплектованности учреждения физическими лицами, всего</t>
  </si>
  <si>
    <t>в том числе</t>
  </si>
  <si>
    <t>- врачами (преподавателями);</t>
  </si>
  <si>
    <t>- средним медицинским персоналом (прочим педагогическим персоналом);</t>
  </si>
  <si>
    <t>- младшим медицинским персоналом;</t>
  </si>
  <si>
    <t>129/53,92</t>
  </si>
  <si>
    <t>133/61,65</t>
  </si>
  <si>
    <t>- прочим персоналом (административно- хозяйственным, учебно-вспомогательным   и обслуживающим персоналом).</t>
  </si>
  <si>
    <t>3</t>
  </si>
  <si>
    <t>% персонала аттестованного на квалификационную категорию (к общему количеству физических лиц), всего</t>
  </si>
  <si>
    <t>% врачей (преподавателей);</t>
  </si>
  <si>
    <t>50/46,30</t>
  </si>
  <si>
    <t>50/47,17</t>
  </si>
  <si>
    <t>% среднего медицинского персонала (прочего педагогического персонала).</t>
  </si>
  <si>
    <t>40/18,87</t>
  </si>
  <si>
    <t>42/19,18</t>
  </si>
  <si>
    <t>4</t>
  </si>
  <si>
    <t>Средняя заработная плата сотрудников учреждения, всего (руб.)</t>
  </si>
  <si>
    <t>- среднего медицинского персонала;</t>
  </si>
  <si>
    <t>- прочего персонала (административно- хозяйственного, учебно-вспомогательного   и обслуживающего персонала).</t>
  </si>
  <si>
    <t>Раздел 2 "Результат деятельности учреждения"</t>
  </si>
  <si>
    <t>1</t>
  </si>
  <si>
    <t>%  выполнения государственного задания в 
разрезе всех государственных  услуг(работ)</t>
  </si>
  <si>
    <t>Специализированная медицинская помощь, за исключением высокотехнологичной медицинской помощи, в стационарных условиях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</si>
  <si>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</si>
  <si>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+ 18,42% (+31,56%)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</si>
  <si>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ценностей;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</si>
  <si>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- хозяйственной деятельности государственного (муниципального) учреждения (далее - План) относительно п</t>
  </si>
  <si>
    <t>Показатель</t>
  </si>
  <si>
    <t>Бюджет</t>
  </si>
  <si>
    <t>Приносящая доход деятель-ность</t>
  </si>
  <si>
    <t>2013 год</t>
  </si>
  <si>
    <t>Дебеторская</t>
  </si>
  <si>
    <t>Кредиторская</t>
  </si>
  <si>
    <t>2014 год</t>
  </si>
  <si>
    <t>Цены (тарифы) на платные услуги (работы), оказываемые потребителям (в динамике в течение отчетного периода);</t>
  </si>
  <si>
    <t>Общее количество потребителей, воспользовавшихся услугами (работами) учреждения (в том числе платными для потребителей);</t>
  </si>
  <si>
    <t>Количество жалоб потребителей и принятые по результатам их рассмотрения меры.</t>
  </si>
  <si>
    <t>отсутствуют</t>
  </si>
  <si>
    <t>Суммы  плановых поступлений  в разрезе поступлений, предусмотренных Планом;</t>
  </si>
  <si>
    <t>выполнение государственного задания</t>
  </si>
  <si>
    <t>переподготовка и повышение квалификации</t>
  </si>
  <si>
    <t>осуществление капитального ремонта</t>
  </si>
  <si>
    <t>приобретение движимого имущества</t>
  </si>
  <si>
    <t>компенсация расходов на оплату жилых помещений, отопления и освещения работникам, проживающим и работающим в сельской местности</t>
  </si>
  <si>
    <t>мероприятия по пожарной безопасности</t>
  </si>
  <si>
    <t>мероприятия по профилактике терроризма и экстримизма</t>
  </si>
  <si>
    <t xml:space="preserve">противодействие злоупотреблению наркотиками и их незаконному обороту </t>
  </si>
  <si>
    <t>поступления от приносящей доход деятельности</t>
  </si>
  <si>
    <t>Суммы фактических (кассовых) поступлений (с учетом возвратов) в разрезе поступлений, предусмотренных Планом.</t>
  </si>
  <si>
    <t>Суммы плановых выплат, в разрезе выплат предусмотренных Планом</t>
  </si>
  <si>
    <t>Суммы кассовых выплат (с учетом восстановленных средств) в разрезе выплат, предусмотренных Планом.</t>
  </si>
  <si>
    <t>Лимиты бюджетных обязательств на текущий год (заполняют казенные учреждения)</t>
  </si>
  <si>
    <t>х</t>
  </si>
  <si>
    <t>Кассовое исполнение бюджетной сметы учреждения и лимиты бюджетных обязательств на текущий год (заполняют казенные учреждения)</t>
  </si>
  <si>
    <t xml:space="preserve">  </t>
  </si>
  <si>
    <t xml:space="preserve">Раздел 3 "Об использовании имущества, закрепленного за учреждением"    </t>
  </si>
  <si>
    <t>Общая балансовая (остаточная) стоимость недвижимого имущества, находящегося у учреждения на праве оперативного управления;</t>
  </si>
  <si>
    <t>75 172 522,88 (32 902 249,35)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</si>
  <si>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аренду;</t>
  </si>
  <si>
    <t>-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</si>
  <si>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пользование;</t>
  </si>
  <si>
    <t>Общая балансовая (остаточная) стоимость движимого имущества, находящегося у учреждения на праве оперативного управления;</t>
  </si>
  <si>
    <t>5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</si>
  <si>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аренду;</t>
  </si>
  <si>
    <t>6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</si>
  <si>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пользование;</t>
  </si>
  <si>
    <t>141 030 468,51 (66 110 307,56)</t>
  </si>
  <si>
    <t>7</t>
  </si>
  <si>
    <t>Общая площадь объектов недвижимого имущества, находящегося у учреждения на праве оперативного управления;</t>
  </si>
  <si>
    <t>11713,5 км.м</t>
  </si>
  <si>
    <t>8</t>
  </si>
  <si>
    <t>Общая площадь объектов недвижимого имущества, находящегося у учреждения на праве оперативного управления, и переданного в аренду, м.кв.</t>
  </si>
  <si>
    <t>9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</si>
  <si>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пользование;</t>
  </si>
  <si>
    <t>10</t>
  </si>
  <si>
    <t>Количество объектов недвижимого имущества, находящегося у учреждения на праве оперативного управления;</t>
  </si>
  <si>
    <t>11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</si>
  <si>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управления;</t>
  </si>
  <si>
    <t>12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</si>
  <si>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 (заполняют бюджетные учреждения);</t>
  </si>
  <si>
    <t>13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</si>
  <si>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(заполняют бюджетные учреждения);</t>
  </si>
  <si>
    <t>14</t>
  </si>
  <si>
    <t>Общая балансовая (остаточная) стоимость особо ценного движимого имущества, находящегося у учреждения на праве оперативного управления (заполняют бюджетные учреждения).</t>
  </si>
  <si>
    <t>127 934 734,22 (64 846 465,67)</t>
  </si>
  <si>
    <t>Устав утвержден приказом министерства здравоохранения Краснодарского краяот 24.06.2013г. №2690, лицензия на осуществление медицинской деятельности от 20.06.2014г. №ЛО-23-01-007330 действует бессрочно, свидетельство о государственной регистрации учреждения</t>
  </si>
  <si>
    <t>Изменение к 2013 году (Дт), %</t>
  </si>
  <si>
    <t>Изменение к 2013 году (Кт), %</t>
  </si>
  <si>
    <t>Суммы доходов, полученных учреждением от оказания платных услуг (выполнения работ), рублей</t>
  </si>
  <si>
    <t>Разрешение на право оказания платных медицинских услуг от 17.07.2013г №210; 
Прейскурант утвержден  приказом РЭК-Департамента цен и тарифов Краснодарского края №12/2011-м  от 08.06.2011г,№ 21/2011-м от 24.08.2011г,№ 2/2012-м от 06.03.2012 г; №33/2013-м от 25.12.2013 г.</t>
  </si>
  <si>
    <t>90/28,13</t>
  </si>
  <si>
    <t>92/28,31</t>
  </si>
  <si>
    <t>Экономия, сложившаяся в результате уменьшения стоимости проживания</t>
  </si>
  <si>
    <t>628/56,68</t>
  </si>
  <si>
    <t>626/62,76</t>
  </si>
  <si>
    <t>106/53,13</t>
  </si>
  <si>
    <t>212/51,96</t>
  </si>
  <si>
    <t>219/62,71</t>
  </si>
  <si>
    <t>179/73,66</t>
  </si>
  <si>
    <t>168/72,10</t>
  </si>
  <si>
    <t>7.55</t>
  </si>
  <si>
    <t>108/49,60</t>
  </si>
  <si>
    <t>Бюджетное учреждение вправе сверх установленного государственного задания, а также в случаях, определенных федеральными законами, в пределах установленного государственного задания выполнять работы, оказывать услуги, относящиеся к его основным видам деятельности, предусмотренным уставом, в сфере здравоохранения, для граждан и юридических лиц за плату и на одинаковых при оказании одних и тех же услуг условиях.                                                          Бюджетное учреждение вправе осуществлять следующие виды деятельности, лишь постольку, поскольку это служит достижению целей, ради которых оно и создан, и соответствующие этим целям: сервисные услуги по предоставлению палат повышенной комфортности</t>
  </si>
  <si>
    <t>Для достижения целей, для которых создано, Бюджетное учреждение в установленном законодательством порядке осуществляет следую-щие основные виды деятельности:
Медицинская деятельность;
Деятельность по обороту наркотических средств, психотропных веществ и их прекурсоров, культивированию наркосодержащих растений; Фармацевтическая деятельность.
Образовательная деятельность, включающая подготовку медицинского персонала по вопросам проведения предрейсовых, послерейсовых  и текущих медицинских осмотров водителей транспортных средств и подготовку врачей (фельдшеров) по вопросам проведения медицинского освидетельствования на состояние опьянения лиц, которые управляют транспортными средствами.
Бюджетное учреждение осуществляет в соответствии с государственным заданием и (или) обязательствами перед страховщиком по обязательному социальному страхованию деятель-ность, связанную с выполнением работ, оказанием услуг, относящихся к его основным видам деятельности, в сфере здравоохранения.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</si>
</sst>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.00\.000\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0_);_(* \(#,##0.00\);_(* &quot;-&quot;??_);_(@_)"/>
    <numFmt numFmtId="171" formatCode="#,##0.0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&quot; &quot;??/1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sz val="12"/>
      <name val="Arial Cyr"/>
      <family val="0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22" fillId="0" borderId="10" xfId="55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23" fillId="0" borderId="10" xfId="55" applyFont="1" applyFill="1" applyBorder="1" applyAlignment="1" applyProtection="1">
      <alignment wrapText="1"/>
      <protection/>
    </xf>
    <xf numFmtId="0" fontId="23" fillId="0" borderId="10" xfId="55" applyFont="1" applyFill="1" applyBorder="1" applyAlignment="1" applyProtection="1">
      <alignment horizontal="left" wrapText="1"/>
      <protection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2" fillId="0" borderId="10" xfId="55" applyFont="1" applyFill="1" applyBorder="1" applyAlignment="1" applyProtection="1">
      <alignment horizontal="left" wrapText="1"/>
      <protection/>
    </xf>
    <xf numFmtId="0" fontId="24" fillId="0" borderId="10" xfId="54" applyFont="1" applyFill="1" applyBorder="1" applyAlignment="1" applyProtection="1">
      <alignment horizontal="left" wrapText="1"/>
      <protection/>
    </xf>
    <xf numFmtId="0" fontId="24" fillId="0" borderId="10" xfId="55" applyFont="1" applyFill="1" applyBorder="1" applyAlignment="1" applyProtection="1">
      <alignment wrapText="1"/>
      <protection/>
    </xf>
    <xf numFmtId="0" fontId="0" fillId="0" borderId="0" xfId="0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4" fontId="26" fillId="0" borderId="10" xfId="0" applyNumberFormat="1" applyFont="1" applyFill="1" applyBorder="1" applyAlignment="1">
      <alignment/>
    </xf>
    <xf numFmtId="4" fontId="26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0" fontId="25" fillId="0" borderId="0" xfId="0" applyFont="1" applyAlignment="1">
      <alignment/>
    </xf>
    <xf numFmtId="4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" fontId="26" fillId="0" borderId="11" xfId="0" applyNumberFormat="1" applyFont="1" applyBorder="1" applyAlignment="1">
      <alignment horizontal="center" wrapText="1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vertical="center" wrapText="1"/>
    </xf>
    <xf numFmtId="43" fontId="26" fillId="0" borderId="10" xfId="62" applyFont="1" applyBorder="1" applyAlignment="1">
      <alignment/>
    </xf>
    <xf numFmtId="0" fontId="26" fillId="0" borderId="11" xfId="0" applyFont="1" applyFill="1" applyBorder="1" applyAlignment="1">
      <alignment vertical="center" wrapText="1"/>
    </xf>
    <xf numFmtId="0" fontId="26" fillId="0" borderId="15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Fill="1" applyBorder="1" applyAlignment="1">
      <alignment vertical="center" wrapText="1"/>
    </xf>
    <xf numFmtId="43" fontId="26" fillId="0" borderId="13" xfId="62" applyFont="1" applyBorder="1" applyAlignment="1">
      <alignment/>
    </xf>
    <xf numFmtId="43" fontId="26" fillId="0" borderId="12" xfId="62" applyFont="1" applyBorder="1" applyAlignment="1">
      <alignment/>
    </xf>
    <xf numFmtId="3" fontId="26" fillId="0" borderId="10" xfId="0" applyNumberFormat="1" applyFont="1" applyBorder="1" applyAlignment="1">
      <alignment horizontal="center" wrapText="1"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4" fontId="34" fillId="0" borderId="16" xfId="0" applyNumberFormat="1" applyFont="1" applyBorder="1" applyAlignment="1">
      <alignment vertical="center" wrapText="1"/>
    </xf>
    <xf numFmtId="4" fontId="34" fillId="0" borderId="16" xfId="0" applyNumberFormat="1" applyFont="1" applyBorder="1" applyAlignment="1">
      <alignment horizontal="right" vertical="center" wrapText="1"/>
    </xf>
    <xf numFmtId="4" fontId="34" fillId="0" borderId="17" xfId="0" applyNumberFormat="1" applyFont="1" applyBorder="1" applyAlignment="1">
      <alignment horizontal="right" vertical="center" wrapText="1"/>
    </xf>
    <xf numFmtId="4" fontId="34" fillId="0" borderId="17" xfId="0" applyNumberFormat="1" applyFont="1" applyBorder="1" applyAlignment="1">
      <alignment vertical="center" wrapText="1"/>
    </xf>
    <xf numFmtId="2" fontId="34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4" fontId="34" fillId="0" borderId="10" xfId="0" applyNumberFormat="1" applyFont="1" applyBorder="1" applyAlignment="1">
      <alignment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left" vertical="center" wrapText="1"/>
    </xf>
    <xf numFmtId="4" fontId="26" fillId="0" borderId="17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6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2" xfId="0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30" fillId="0" borderId="16" xfId="0" applyNumberFormat="1" applyFont="1" applyBorder="1" applyAlignment="1">
      <alignment horizontal="left" vertical="center" wrapText="1"/>
    </xf>
    <xf numFmtId="0" fontId="30" fillId="0" borderId="17" xfId="0" applyNumberFormat="1" applyFont="1" applyBorder="1" applyAlignment="1">
      <alignment horizontal="left" vertical="center" wrapText="1"/>
    </xf>
    <xf numFmtId="0" fontId="30" fillId="0" borderId="20" xfId="0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" fontId="34" fillId="0" borderId="16" xfId="0" applyNumberFormat="1" applyFont="1" applyBorder="1" applyAlignment="1">
      <alignment horizontal="right" vertical="center" wrapText="1"/>
    </xf>
    <xf numFmtId="4" fontId="34" fillId="0" borderId="17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left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/>
    </xf>
    <xf numFmtId="171" fontId="34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34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Финансовое обоснование 2013 шаблон" xfId="54"/>
    <cellStyle name="Обычный_Финансовое обоснование 2013 шаблон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zoomScalePageLayoutView="0" workbookViewId="0" topLeftCell="A76">
      <selection activeCell="E35" sqref="E35"/>
    </sheetView>
  </sheetViews>
  <sheetFormatPr defaultColWidth="9.00390625" defaultRowHeight="12.75"/>
  <cols>
    <col min="1" max="1" width="26.625" style="0" customWidth="1"/>
    <col min="2" max="2" width="11.25390625" style="0" customWidth="1"/>
    <col min="3" max="3" width="48.375" style="0" customWidth="1"/>
    <col min="4" max="4" width="16.125" style="0" customWidth="1"/>
    <col min="5" max="5" width="15.875" style="0" customWidth="1"/>
    <col min="6" max="6" width="19.125" style="0" customWidth="1"/>
    <col min="7" max="7" width="7.125" style="0" customWidth="1"/>
  </cols>
  <sheetData>
    <row r="1" spans="6:7" ht="12.75">
      <c r="F1" t="s">
        <v>59</v>
      </c>
      <c r="G1" s="5">
        <v>503766</v>
      </c>
    </row>
    <row r="3" spans="1:7" ht="37.5" customHeight="1">
      <c r="A3" s="96" t="s">
        <v>60</v>
      </c>
      <c r="B3" s="96"/>
      <c r="C3" s="96"/>
      <c r="D3" s="96"/>
      <c r="E3" s="96"/>
      <c r="F3" s="96"/>
      <c r="G3" s="96"/>
    </row>
    <row r="5" spans="1:7" ht="45">
      <c r="A5" s="16" t="s">
        <v>61</v>
      </c>
      <c r="B5" s="17" t="s">
        <v>62</v>
      </c>
      <c r="C5" s="16" t="s">
        <v>63</v>
      </c>
      <c r="D5" s="16" t="s">
        <v>64</v>
      </c>
      <c r="E5" s="16" t="s">
        <v>65</v>
      </c>
      <c r="F5" s="97" t="s">
        <v>66</v>
      </c>
      <c r="G5" s="98"/>
    </row>
    <row r="6" spans="1:7" ht="42" customHeight="1">
      <c r="A6" s="76" t="s">
        <v>67</v>
      </c>
      <c r="B6" s="74"/>
      <c r="C6" s="18" t="s">
        <v>68</v>
      </c>
      <c r="D6" s="19">
        <v>27803.8</v>
      </c>
      <c r="E6" s="19">
        <f>22086.5-2250+100</f>
        <v>19936.5</v>
      </c>
      <c r="F6" s="82" t="s">
        <v>276</v>
      </c>
      <c r="G6" s="83"/>
    </row>
    <row r="7" spans="1:7" ht="45" customHeight="1">
      <c r="A7" s="81"/>
      <c r="B7" s="99"/>
      <c r="C7" s="18" t="s">
        <v>69</v>
      </c>
      <c r="D7" s="20">
        <v>22395.5</v>
      </c>
      <c r="E7" s="20">
        <f>22395.5-2250</f>
        <v>20145.5</v>
      </c>
      <c r="F7" s="82" t="s">
        <v>276</v>
      </c>
      <c r="G7" s="83"/>
    </row>
    <row r="8" spans="1:7" ht="45">
      <c r="A8" s="81"/>
      <c r="B8" s="99"/>
      <c r="C8" s="18" t="s">
        <v>70</v>
      </c>
      <c r="D8" s="20">
        <v>21203</v>
      </c>
      <c r="E8" s="20">
        <v>21203</v>
      </c>
      <c r="F8" s="85"/>
      <c r="G8" s="85"/>
    </row>
    <row r="9" spans="1:7" ht="43.5" customHeight="1">
      <c r="A9" s="81"/>
      <c r="B9" s="99"/>
      <c r="C9" s="18" t="s">
        <v>71</v>
      </c>
      <c r="D9" s="20">
        <v>37800</v>
      </c>
      <c r="E9" s="20">
        <v>37800</v>
      </c>
      <c r="F9" s="85"/>
      <c r="G9" s="85"/>
    </row>
    <row r="10" spans="1:7" ht="45">
      <c r="A10" s="81"/>
      <c r="B10" s="99"/>
      <c r="C10" s="18" t="s">
        <v>72</v>
      </c>
      <c r="D10" s="20">
        <v>12200</v>
      </c>
      <c r="E10" s="20">
        <v>12200</v>
      </c>
      <c r="F10" s="85"/>
      <c r="G10" s="85"/>
    </row>
    <row r="11" spans="1:7" ht="75">
      <c r="A11" s="81"/>
      <c r="B11" s="99"/>
      <c r="C11" s="18" t="s">
        <v>73</v>
      </c>
      <c r="D11" s="20">
        <v>12200</v>
      </c>
      <c r="E11" s="20">
        <v>12200</v>
      </c>
      <c r="F11" s="85"/>
      <c r="G11" s="85"/>
    </row>
    <row r="12" spans="1:7" ht="45">
      <c r="A12" s="81"/>
      <c r="B12" s="99"/>
      <c r="C12" s="18" t="s">
        <v>74</v>
      </c>
      <c r="D12" s="20">
        <v>12200</v>
      </c>
      <c r="E12" s="20">
        <v>12200</v>
      </c>
      <c r="F12" s="85"/>
      <c r="G12" s="85"/>
    </row>
    <row r="13" spans="1:7" ht="75">
      <c r="A13" s="81"/>
      <c r="B13" s="99"/>
      <c r="C13" s="18" t="s">
        <v>75</v>
      </c>
      <c r="D13" s="20">
        <v>12200</v>
      </c>
      <c r="E13" s="20">
        <v>12200</v>
      </c>
      <c r="F13" s="92"/>
      <c r="G13" s="93"/>
    </row>
    <row r="14" spans="1:7" ht="60" customHeight="1">
      <c r="A14" s="81"/>
      <c r="B14" s="99"/>
      <c r="C14" s="18" t="s">
        <v>76</v>
      </c>
      <c r="D14" s="20">
        <v>29750</v>
      </c>
      <c r="E14" s="20">
        <f>29750-550</f>
        <v>29200</v>
      </c>
      <c r="F14" s="82" t="s">
        <v>276</v>
      </c>
      <c r="G14" s="83"/>
    </row>
    <row r="15" spans="1:7" ht="44.25" customHeight="1">
      <c r="A15" s="81"/>
      <c r="B15" s="99"/>
      <c r="C15" s="18" t="s">
        <v>77</v>
      </c>
      <c r="D15" s="20">
        <v>12200</v>
      </c>
      <c r="E15" s="20">
        <v>12200</v>
      </c>
      <c r="F15" s="85"/>
      <c r="G15" s="85"/>
    </row>
    <row r="16" spans="1:7" ht="45.75" customHeight="1">
      <c r="A16" s="81"/>
      <c r="B16" s="99"/>
      <c r="C16" s="18" t="s">
        <v>78</v>
      </c>
      <c r="D16" s="20">
        <v>12200</v>
      </c>
      <c r="E16" s="20">
        <v>12200</v>
      </c>
      <c r="F16" s="85"/>
      <c r="G16" s="85"/>
    </row>
    <row r="17" spans="1:7" ht="60" customHeight="1">
      <c r="A17" s="81"/>
      <c r="B17" s="99"/>
      <c r="C17" s="18" t="s">
        <v>79</v>
      </c>
      <c r="D17" s="20">
        <v>12200</v>
      </c>
      <c r="E17" s="20">
        <v>12200</v>
      </c>
      <c r="F17" s="92"/>
      <c r="G17" s="93"/>
    </row>
    <row r="18" spans="1:7" ht="76.5" customHeight="1">
      <c r="A18" s="81"/>
      <c r="B18" s="99"/>
      <c r="C18" s="18" t="s">
        <v>80</v>
      </c>
      <c r="D18" s="20">
        <v>6100</v>
      </c>
      <c r="E18" s="20">
        <v>6100</v>
      </c>
      <c r="F18" s="92"/>
      <c r="G18" s="93"/>
    </row>
    <row r="19" spans="1:7" ht="78" customHeight="1">
      <c r="A19" s="81"/>
      <c r="B19" s="99"/>
      <c r="C19" s="18" t="s">
        <v>81</v>
      </c>
      <c r="D19" s="20">
        <v>6100</v>
      </c>
      <c r="E19" s="20">
        <v>6100</v>
      </c>
      <c r="F19" s="92"/>
      <c r="G19" s="93"/>
    </row>
    <row r="20" spans="1:7" ht="45">
      <c r="A20" s="81"/>
      <c r="B20" s="99"/>
      <c r="C20" s="18" t="s">
        <v>82</v>
      </c>
      <c r="D20" s="20">
        <v>28330</v>
      </c>
      <c r="E20" s="20">
        <v>28330</v>
      </c>
      <c r="F20" s="92"/>
      <c r="G20" s="93"/>
    </row>
    <row r="21" spans="1:7" ht="60">
      <c r="A21" s="81"/>
      <c r="B21" s="99"/>
      <c r="C21" s="18" t="s">
        <v>83</v>
      </c>
      <c r="D21" s="20">
        <v>16576.5</v>
      </c>
      <c r="E21" s="20">
        <v>16576.5</v>
      </c>
      <c r="F21" s="92"/>
      <c r="G21" s="93"/>
    </row>
    <row r="22" spans="1:7" ht="60">
      <c r="A22" s="81"/>
      <c r="B22" s="99"/>
      <c r="C22" s="18" t="s">
        <v>84</v>
      </c>
      <c r="D22" s="20">
        <v>16833</v>
      </c>
      <c r="E22" s="20">
        <v>16833</v>
      </c>
      <c r="F22" s="92"/>
      <c r="G22" s="93"/>
    </row>
    <row r="23" spans="1:7" ht="45">
      <c r="A23" s="81"/>
      <c r="B23" s="99"/>
      <c r="C23" s="18" t="s">
        <v>85</v>
      </c>
      <c r="D23" s="20">
        <v>17105</v>
      </c>
      <c r="E23" s="20">
        <v>17105</v>
      </c>
      <c r="F23" s="92"/>
      <c r="G23" s="93"/>
    </row>
    <row r="24" spans="1:7" ht="45">
      <c r="A24" s="81"/>
      <c r="B24" s="99"/>
      <c r="C24" s="18" t="s">
        <v>86</v>
      </c>
      <c r="D24" s="20">
        <v>11700</v>
      </c>
      <c r="E24" s="20">
        <v>11700</v>
      </c>
      <c r="F24" s="92"/>
      <c r="G24" s="93"/>
    </row>
    <row r="25" spans="1:7" ht="45">
      <c r="A25" s="81"/>
      <c r="B25" s="99"/>
      <c r="C25" s="18" t="s">
        <v>87</v>
      </c>
      <c r="D25" s="20">
        <v>11700</v>
      </c>
      <c r="E25" s="20">
        <v>11700</v>
      </c>
      <c r="F25" s="92"/>
      <c r="G25" s="93"/>
    </row>
    <row r="26" spans="1:7" ht="45" customHeight="1">
      <c r="A26" s="81"/>
      <c r="B26" s="99"/>
      <c r="C26" s="18" t="s">
        <v>88</v>
      </c>
      <c r="D26" s="20">
        <v>26000</v>
      </c>
      <c r="E26" s="20">
        <v>26000</v>
      </c>
      <c r="F26" s="92"/>
      <c r="G26" s="93"/>
    </row>
    <row r="27" spans="1:7" ht="45">
      <c r="A27" s="81"/>
      <c r="B27" s="99"/>
      <c r="C27" s="18" t="s">
        <v>89</v>
      </c>
      <c r="D27" s="20">
        <v>27810</v>
      </c>
      <c r="E27" s="20">
        <v>27810</v>
      </c>
      <c r="F27" s="92"/>
      <c r="G27" s="93"/>
    </row>
    <row r="28" spans="1:7" ht="60">
      <c r="A28" s="81"/>
      <c r="B28" s="99"/>
      <c r="C28" s="18" t="s">
        <v>90</v>
      </c>
      <c r="D28" s="20">
        <v>26029.5</v>
      </c>
      <c r="E28" s="20">
        <v>26029.5</v>
      </c>
      <c r="F28" s="92"/>
      <c r="G28" s="93"/>
    </row>
    <row r="29" spans="1:7" ht="45">
      <c r="A29" s="81"/>
      <c r="B29" s="99"/>
      <c r="C29" s="18" t="s">
        <v>91</v>
      </c>
      <c r="D29" s="20">
        <v>26029.5</v>
      </c>
      <c r="E29" s="20">
        <v>26029.5</v>
      </c>
      <c r="F29" s="92"/>
      <c r="G29" s="93"/>
    </row>
    <row r="30" spans="1:7" ht="59.25" customHeight="1">
      <c r="A30" s="81"/>
      <c r="B30" s="99"/>
      <c r="C30" s="18" t="s">
        <v>92</v>
      </c>
      <c r="D30" s="20">
        <v>28000</v>
      </c>
      <c r="E30" s="20">
        <v>28000</v>
      </c>
      <c r="F30" s="92"/>
      <c r="G30" s="93"/>
    </row>
    <row r="31" spans="1:7" ht="59.25" customHeight="1">
      <c r="A31" s="81"/>
      <c r="B31" s="99"/>
      <c r="C31" s="18" t="s">
        <v>93</v>
      </c>
      <c r="D31" s="20">
        <v>23000</v>
      </c>
      <c r="E31" s="20">
        <v>23000</v>
      </c>
      <c r="F31" s="92"/>
      <c r="G31" s="93"/>
    </row>
    <row r="32" spans="1:7" ht="59.25" customHeight="1">
      <c r="A32" s="81"/>
      <c r="B32" s="99"/>
      <c r="C32" s="18" t="s">
        <v>94</v>
      </c>
      <c r="D32" s="20">
        <v>28000</v>
      </c>
      <c r="E32" s="20">
        <v>28000</v>
      </c>
      <c r="F32" s="85"/>
      <c r="G32" s="85"/>
    </row>
    <row r="33" spans="1:7" ht="60">
      <c r="A33" s="81"/>
      <c r="B33" s="99"/>
      <c r="C33" s="18" t="s">
        <v>95</v>
      </c>
      <c r="D33" s="20">
        <v>28000</v>
      </c>
      <c r="E33" s="20">
        <v>28000</v>
      </c>
      <c r="F33" s="85"/>
      <c r="G33" s="85"/>
    </row>
    <row r="34" spans="1:7" ht="105" customHeight="1">
      <c r="A34" s="81"/>
      <c r="B34" s="99"/>
      <c r="C34" s="18" t="s">
        <v>96</v>
      </c>
      <c r="D34" s="20">
        <v>2903.2</v>
      </c>
      <c r="E34" s="20">
        <f>2903.2-100</f>
        <v>2803.2</v>
      </c>
      <c r="F34" s="85"/>
      <c r="G34" s="85"/>
    </row>
    <row r="35" spans="1:7" ht="101.25" customHeight="1">
      <c r="A35" s="81"/>
      <c r="B35" s="99"/>
      <c r="C35" s="18" t="s">
        <v>97</v>
      </c>
      <c r="D35" s="20">
        <v>31731</v>
      </c>
      <c r="E35" s="20">
        <v>31731</v>
      </c>
      <c r="F35" s="85"/>
      <c r="G35" s="85"/>
    </row>
    <row r="36" spans="1:7" s="23" customFormat="1" ht="18" customHeight="1">
      <c r="A36" s="77"/>
      <c r="B36" s="75"/>
      <c r="C36" s="21" t="s">
        <v>51</v>
      </c>
      <c r="D36" s="22">
        <f>SUM(D6:D35)</f>
        <v>586300</v>
      </c>
      <c r="E36" s="22">
        <f>SUM(E6:E35)</f>
        <v>575532.7</v>
      </c>
      <c r="F36" s="94"/>
      <c r="G36" s="95"/>
    </row>
    <row r="37" spans="1:7" ht="45">
      <c r="A37" s="84"/>
      <c r="B37" s="84"/>
      <c r="C37" s="18" t="s">
        <v>98</v>
      </c>
      <c r="D37" s="24">
        <v>159744</v>
      </c>
      <c r="E37" s="24">
        <v>159744</v>
      </c>
      <c r="F37" s="85"/>
      <c r="G37" s="85"/>
    </row>
    <row r="38" spans="1:7" ht="45">
      <c r="A38" s="84"/>
      <c r="B38" s="84"/>
      <c r="C38" s="18" t="s">
        <v>99</v>
      </c>
      <c r="D38" s="24">
        <v>168000</v>
      </c>
      <c r="E38" s="24">
        <v>168000</v>
      </c>
      <c r="F38" s="85"/>
      <c r="G38" s="85"/>
    </row>
    <row r="39" spans="1:7" ht="45">
      <c r="A39" s="84"/>
      <c r="B39" s="84"/>
      <c r="C39" s="18" t="s">
        <v>100</v>
      </c>
      <c r="D39" s="24">
        <v>195584.16</v>
      </c>
      <c r="E39" s="24">
        <v>195584.16</v>
      </c>
      <c r="F39" s="85"/>
      <c r="G39" s="85"/>
    </row>
    <row r="40" spans="1:7" ht="45">
      <c r="A40" s="84"/>
      <c r="B40" s="84"/>
      <c r="C40" s="18" t="s">
        <v>101</v>
      </c>
      <c r="D40" s="24">
        <v>307000</v>
      </c>
      <c r="E40" s="24">
        <v>307000</v>
      </c>
      <c r="F40" s="85"/>
      <c r="G40" s="85"/>
    </row>
    <row r="41" spans="1:7" ht="45">
      <c r="A41" s="84"/>
      <c r="B41" s="84"/>
      <c r="C41" s="18" t="s">
        <v>102</v>
      </c>
      <c r="D41" s="24">
        <v>264608.31</v>
      </c>
      <c r="E41" s="24">
        <v>264608.31</v>
      </c>
      <c r="F41" s="85"/>
      <c r="G41" s="85"/>
    </row>
    <row r="42" spans="1:7" ht="45">
      <c r="A42" s="84"/>
      <c r="B42" s="84"/>
      <c r="C42" s="18" t="s">
        <v>103</v>
      </c>
      <c r="D42" s="25">
        <v>61091.9</v>
      </c>
      <c r="E42" s="25">
        <v>61091.9</v>
      </c>
      <c r="F42" s="85"/>
      <c r="G42" s="85"/>
    </row>
    <row r="43" spans="1:7" ht="30">
      <c r="A43" s="84"/>
      <c r="B43" s="84"/>
      <c r="C43" s="18" t="s">
        <v>104</v>
      </c>
      <c r="D43" s="24">
        <v>456866.52</v>
      </c>
      <c r="E43" s="24">
        <v>456866.52</v>
      </c>
      <c r="F43" s="85"/>
      <c r="G43" s="85"/>
    </row>
    <row r="44" spans="1:7" ht="45">
      <c r="A44" s="84"/>
      <c r="B44" s="84"/>
      <c r="C44" s="18" t="s">
        <v>105</v>
      </c>
      <c r="D44" s="25">
        <v>59503.69</v>
      </c>
      <c r="E44" s="25">
        <v>59503.69</v>
      </c>
      <c r="F44" s="85"/>
      <c r="G44" s="85"/>
    </row>
    <row r="45" spans="1:7" ht="45">
      <c r="A45" s="84"/>
      <c r="B45" s="84"/>
      <c r="C45" s="18" t="s">
        <v>106</v>
      </c>
      <c r="D45" s="25">
        <v>29305.22</v>
      </c>
      <c r="E45" s="25">
        <v>29305.22</v>
      </c>
      <c r="F45" s="85"/>
      <c r="G45" s="85"/>
    </row>
    <row r="46" spans="1:7" ht="57" customHeight="1">
      <c r="A46" s="84"/>
      <c r="B46" s="84"/>
      <c r="C46" s="18" t="s">
        <v>107</v>
      </c>
      <c r="D46" s="25">
        <v>346914.35</v>
      </c>
      <c r="E46" s="25">
        <v>346914.35</v>
      </c>
      <c r="F46" s="85"/>
      <c r="G46" s="85"/>
    </row>
    <row r="47" spans="1:7" ht="30">
      <c r="A47" s="84"/>
      <c r="B47" s="84"/>
      <c r="C47" s="18" t="s">
        <v>108</v>
      </c>
      <c r="D47" s="25">
        <v>34999.71</v>
      </c>
      <c r="E47" s="25">
        <v>34999.71</v>
      </c>
      <c r="F47" s="85"/>
      <c r="G47" s="85"/>
    </row>
    <row r="48" spans="1:7" ht="45">
      <c r="A48" s="84"/>
      <c r="B48" s="84"/>
      <c r="C48" s="18" t="s">
        <v>109</v>
      </c>
      <c r="D48" s="25">
        <v>52560</v>
      </c>
      <c r="E48" s="25">
        <v>52560</v>
      </c>
      <c r="F48" s="85"/>
      <c r="G48" s="85"/>
    </row>
    <row r="49" spans="1:7" ht="45">
      <c r="A49" s="84"/>
      <c r="B49" s="84"/>
      <c r="C49" s="18" t="s">
        <v>110</v>
      </c>
      <c r="D49" s="25">
        <v>21600</v>
      </c>
      <c r="E49" s="25">
        <v>21600</v>
      </c>
      <c r="F49" s="85"/>
      <c r="G49" s="85"/>
    </row>
    <row r="50" spans="1:7" ht="45">
      <c r="A50" s="84"/>
      <c r="B50" s="84"/>
      <c r="C50" s="18" t="s">
        <v>111</v>
      </c>
      <c r="D50" s="25">
        <v>978416.66</v>
      </c>
      <c r="E50" s="25">
        <v>978416.66</v>
      </c>
      <c r="F50" s="85"/>
      <c r="G50" s="85"/>
    </row>
    <row r="51" spans="1:7" ht="30">
      <c r="A51" s="84"/>
      <c r="B51" s="84"/>
      <c r="C51" s="26" t="s">
        <v>112</v>
      </c>
      <c r="D51" s="100">
        <v>10850</v>
      </c>
      <c r="E51" s="100">
        <v>10850</v>
      </c>
      <c r="F51" s="101"/>
      <c r="G51" s="102"/>
    </row>
    <row r="52" spans="1:7" ht="30">
      <c r="A52" s="84"/>
      <c r="B52" s="84"/>
      <c r="C52" s="27" t="s">
        <v>113</v>
      </c>
      <c r="D52" s="100"/>
      <c r="E52" s="100"/>
      <c r="F52" s="103"/>
      <c r="G52" s="104"/>
    </row>
    <row r="53" spans="1:7" ht="30">
      <c r="A53" s="84"/>
      <c r="B53" s="84"/>
      <c r="C53" s="18" t="s">
        <v>114</v>
      </c>
      <c r="D53" s="30"/>
      <c r="E53" s="30"/>
      <c r="F53" s="85"/>
      <c r="G53" s="85"/>
    </row>
    <row r="54" spans="1:7" ht="15">
      <c r="A54" s="84"/>
      <c r="B54" s="84"/>
      <c r="C54" s="18" t="s">
        <v>115</v>
      </c>
      <c r="D54" s="25">
        <v>32026.25</v>
      </c>
      <c r="E54" s="25">
        <v>32026.05</v>
      </c>
      <c r="F54" s="85"/>
      <c r="G54" s="85"/>
    </row>
    <row r="55" spans="1:7" ht="15">
      <c r="A55" s="84"/>
      <c r="B55" s="84"/>
      <c r="C55" s="18" t="s">
        <v>116</v>
      </c>
      <c r="D55" s="25">
        <v>16703.64</v>
      </c>
      <c r="E55" s="25">
        <v>16703.64</v>
      </c>
      <c r="F55" s="85"/>
      <c r="G55" s="85"/>
    </row>
    <row r="56" spans="1:7" ht="30">
      <c r="A56" s="84"/>
      <c r="B56" s="84"/>
      <c r="C56" s="18" t="s">
        <v>117</v>
      </c>
      <c r="D56" s="24">
        <v>94248</v>
      </c>
      <c r="E56" s="24">
        <v>94248</v>
      </c>
      <c r="F56" s="85"/>
      <c r="G56" s="85"/>
    </row>
    <row r="57" spans="1:7" ht="15">
      <c r="A57" s="84"/>
      <c r="B57" s="84"/>
      <c r="C57" s="18" t="s">
        <v>118</v>
      </c>
      <c r="D57" s="24">
        <v>20620</v>
      </c>
      <c r="E57" s="24">
        <v>20620</v>
      </c>
      <c r="F57" s="85"/>
      <c r="G57" s="85"/>
    </row>
    <row r="58" spans="1:7" ht="30">
      <c r="A58" s="84"/>
      <c r="B58" s="84"/>
      <c r="C58" s="26" t="s">
        <v>119</v>
      </c>
      <c r="D58" s="31">
        <v>69357.59</v>
      </c>
      <c r="E58" s="31">
        <v>69357.59</v>
      </c>
      <c r="F58" s="86"/>
      <c r="G58" s="86"/>
    </row>
    <row r="59" spans="1:7" ht="20.25" customHeight="1">
      <c r="A59" s="84"/>
      <c r="B59" s="84"/>
      <c r="C59" s="32" t="s">
        <v>51</v>
      </c>
      <c r="D59" s="33">
        <f>SUM(D37:D58)</f>
        <v>3380000</v>
      </c>
      <c r="E59" s="33">
        <f>SUM(E37:E58)</f>
        <v>3379999.8</v>
      </c>
      <c r="F59" s="86"/>
      <c r="G59" s="86"/>
    </row>
    <row r="60" spans="1:7" ht="48.75" customHeight="1">
      <c r="A60" s="73" t="s">
        <v>120</v>
      </c>
      <c r="B60" s="78"/>
      <c r="C60" s="18" t="s">
        <v>121</v>
      </c>
      <c r="D60" s="33"/>
      <c r="E60" s="33"/>
      <c r="F60" s="85"/>
      <c r="G60" s="85"/>
    </row>
    <row r="61" spans="1:7" ht="44.25" customHeight="1">
      <c r="A61" s="73"/>
      <c r="B61" s="79"/>
      <c r="C61" s="34" t="s">
        <v>122</v>
      </c>
      <c r="D61" s="35">
        <v>72463.34</v>
      </c>
      <c r="E61" s="35">
        <v>72463.34</v>
      </c>
      <c r="F61" s="85"/>
      <c r="G61" s="85"/>
    </row>
    <row r="62" spans="1:7" ht="56.25" customHeight="1">
      <c r="A62" s="73"/>
      <c r="B62" s="79"/>
      <c r="C62" s="34" t="s">
        <v>123</v>
      </c>
      <c r="D62" s="35">
        <v>183955</v>
      </c>
      <c r="E62" s="35">
        <v>183955</v>
      </c>
      <c r="F62" s="86"/>
      <c r="G62" s="86"/>
    </row>
    <row r="63" spans="1:7" ht="46.5" customHeight="1">
      <c r="A63" s="73"/>
      <c r="B63" s="79"/>
      <c r="C63" s="36" t="s">
        <v>124</v>
      </c>
      <c r="D63" s="35">
        <v>49823.86</v>
      </c>
      <c r="E63" s="35">
        <v>49823.86</v>
      </c>
      <c r="F63" s="86"/>
      <c r="G63" s="86"/>
    </row>
    <row r="64" spans="1:7" ht="26.25" customHeight="1">
      <c r="A64" s="73"/>
      <c r="B64" s="79"/>
      <c r="C64" s="26" t="s">
        <v>125</v>
      </c>
      <c r="D64" s="37"/>
      <c r="E64" s="38"/>
      <c r="F64" s="86"/>
      <c r="G64" s="86"/>
    </row>
    <row r="65" spans="1:7" ht="14.25" customHeight="1">
      <c r="A65" s="73"/>
      <c r="B65" s="79"/>
      <c r="C65" s="39" t="s">
        <v>126</v>
      </c>
      <c r="D65" s="40">
        <v>8877.77</v>
      </c>
      <c r="E65" s="41">
        <v>8877.77</v>
      </c>
      <c r="F65" s="28"/>
      <c r="G65" s="29"/>
    </row>
    <row r="66" spans="1:7" ht="32.25" customHeight="1">
      <c r="A66" s="73"/>
      <c r="B66" s="79"/>
      <c r="C66" s="36" t="s">
        <v>127</v>
      </c>
      <c r="D66" s="40">
        <v>119266.49</v>
      </c>
      <c r="E66" s="42">
        <v>0</v>
      </c>
      <c r="F66" s="82" t="s">
        <v>128</v>
      </c>
      <c r="G66" s="83"/>
    </row>
    <row r="67" spans="1:7" ht="32.25" customHeight="1">
      <c r="A67" s="73"/>
      <c r="B67" s="79"/>
      <c r="C67" s="34" t="s">
        <v>129</v>
      </c>
      <c r="D67" s="40">
        <v>65613.54</v>
      </c>
      <c r="E67" s="42">
        <v>0</v>
      </c>
      <c r="F67" s="82" t="s">
        <v>128</v>
      </c>
      <c r="G67" s="83"/>
    </row>
    <row r="68" spans="1:7" ht="17.25" customHeight="1">
      <c r="A68" s="73"/>
      <c r="B68" s="80"/>
      <c r="C68" s="32" t="s">
        <v>51</v>
      </c>
      <c r="D68" s="33">
        <f>SUM(D60:D67)</f>
        <v>500000</v>
      </c>
      <c r="E68" s="33">
        <f>SUM(E60:E67)</f>
        <v>315119.97000000003</v>
      </c>
      <c r="F68" s="86"/>
      <c r="G68" s="86"/>
    </row>
    <row r="69" spans="1:7" ht="39" customHeight="1">
      <c r="A69" s="76" t="s">
        <v>130</v>
      </c>
      <c r="B69" s="76"/>
      <c r="C69" s="43" t="s">
        <v>131</v>
      </c>
      <c r="D69" s="25">
        <v>105000</v>
      </c>
      <c r="E69" s="25">
        <v>105000</v>
      </c>
      <c r="F69" s="85"/>
      <c r="G69" s="85"/>
    </row>
    <row r="70" spans="1:7" ht="27" customHeight="1">
      <c r="A70" s="81"/>
      <c r="B70" s="81"/>
      <c r="C70" s="44" t="s">
        <v>132</v>
      </c>
      <c r="D70" s="25">
        <v>6000</v>
      </c>
      <c r="E70" s="42">
        <v>0</v>
      </c>
      <c r="F70" s="82" t="s">
        <v>128</v>
      </c>
      <c r="G70" s="83"/>
    </row>
    <row r="71" spans="1:7" ht="15">
      <c r="A71" s="81"/>
      <c r="B71" s="81"/>
      <c r="C71" s="44" t="s">
        <v>133</v>
      </c>
      <c r="D71" s="25">
        <v>919.99</v>
      </c>
      <c r="E71" s="25">
        <v>919.99</v>
      </c>
      <c r="F71" s="85"/>
      <c r="G71" s="85"/>
    </row>
    <row r="72" spans="1:7" ht="15">
      <c r="A72" s="77"/>
      <c r="B72" s="77"/>
      <c r="C72" s="32" t="s">
        <v>51</v>
      </c>
      <c r="D72" s="33">
        <f>D71+D70+D69</f>
        <v>111919.99</v>
      </c>
      <c r="E72" s="33">
        <f>E71+E70+E69</f>
        <v>105919.99</v>
      </c>
      <c r="F72" s="85"/>
      <c r="G72" s="85"/>
    </row>
    <row r="73" spans="1:7" ht="45">
      <c r="A73" s="73" t="s">
        <v>134</v>
      </c>
      <c r="B73" s="73"/>
      <c r="C73" s="34" t="s">
        <v>135</v>
      </c>
      <c r="D73" s="25">
        <v>285859.8</v>
      </c>
      <c r="E73" s="25">
        <v>285859.8</v>
      </c>
      <c r="F73" s="85"/>
      <c r="G73" s="85"/>
    </row>
    <row r="74" spans="1:7" ht="45">
      <c r="A74" s="73"/>
      <c r="B74" s="73"/>
      <c r="C74" s="34" t="s">
        <v>136</v>
      </c>
      <c r="D74" s="25">
        <v>851260.83</v>
      </c>
      <c r="E74" s="25">
        <v>851260.83</v>
      </c>
      <c r="F74" s="85"/>
      <c r="G74" s="85"/>
    </row>
    <row r="75" spans="1:7" ht="60">
      <c r="A75" s="73"/>
      <c r="B75" s="73"/>
      <c r="C75" s="34" t="s">
        <v>137</v>
      </c>
      <c r="D75" s="25">
        <v>257184.4</v>
      </c>
      <c r="E75" s="25">
        <v>257184.4</v>
      </c>
      <c r="F75" s="85"/>
      <c r="G75" s="85"/>
    </row>
    <row r="76" spans="1:25" ht="60">
      <c r="A76" s="73"/>
      <c r="B76" s="73"/>
      <c r="C76" s="34" t="s">
        <v>138</v>
      </c>
      <c r="D76" s="25">
        <v>261317.26</v>
      </c>
      <c r="E76" s="25">
        <v>261317.26</v>
      </c>
      <c r="F76" s="85"/>
      <c r="G76" s="8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:25" ht="45">
      <c r="A77" s="73"/>
      <c r="B77" s="73"/>
      <c r="C77" s="34" t="s">
        <v>139</v>
      </c>
      <c r="D77" s="25">
        <v>145000</v>
      </c>
      <c r="E77" s="25">
        <v>145000</v>
      </c>
      <c r="F77" s="101"/>
      <c r="G77" s="102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:25" ht="45">
      <c r="A78" s="73"/>
      <c r="B78" s="73"/>
      <c r="C78" s="34" t="s">
        <v>140</v>
      </c>
      <c r="D78" s="25">
        <v>54508.92</v>
      </c>
      <c r="E78" s="25">
        <v>54508.92</v>
      </c>
      <c r="F78" s="103"/>
      <c r="G78" s="104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:25" ht="45">
      <c r="A79" s="73"/>
      <c r="B79" s="73"/>
      <c r="C79" s="34" t="s">
        <v>141</v>
      </c>
      <c r="D79" s="25">
        <v>329667.82</v>
      </c>
      <c r="E79" s="25">
        <v>329667.82</v>
      </c>
      <c r="F79" s="85"/>
      <c r="G79" s="8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:25" ht="45">
      <c r="A80" s="73"/>
      <c r="B80" s="73"/>
      <c r="C80" s="34" t="s">
        <v>141</v>
      </c>
      <c r="D80" s="25">
        <v>257409.92</v>
      </c>
      <c r="E80" s="25">
        <v>257409.92</v>
      </c>
      <c r="F80" s="85"/>
      <c r="G80" s="8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:25" ht="45">
      <c r="A81" s="73"/>
      <c r="B81" s="73"/>
      <c r="C81" s="34" t="s">
        <v>142</v>
      </c>
      <c r="D81" s="25">
        <v>219655.9</v>
      </c>
      <c r="E81" s="25">
        <v>219655.9</v>
      </c>
      <c r="F81" s="85"/>
      <c r="G81" s="8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5" ht="45">
      <c r="A82" s="73"/>
      <c r="B82" s="73"/>
      <c r="C82" s="34" t="s">
        <v>143</v>
      </c>
      <c r="D82" s="25">
        <v>328061.83</v>
      </c>
      <c r="E82" s="25">
        <v>328061.83</v>
      </c>
      <c r="F82" s="85"/>
      <c r="G82" s="8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:25" ht="45">
      <c r="A83" s="73"/>
      <c r="B83" s="73"/>
      <c r="C83" s="34" t="s">
        <v>144</v>
      </c>
      <c r="D83" s="25">
        <v>305422.09</v>
      </c>
      <c r="E83" s="25">
        <v>305422.09</v>
      </c>
      <c r="F83" s="85"/>
      <c r="G83" s="8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1:25" ht="38.25" customHeight="1">
      <c r="A84" s="73"/>
      <c r="B84" s="73"/>
      <c r="C84" s="34" t="s">
        <v>145</v>
      </c>
      <c r="D84" s="25">
        <v>192009.01</v>
      </c>
      <c r="E84" s="25">
        <v>192009.01</v>
      </c>
      <c r="F84" s="86"/>
      <c r="G84" s="86"/>
      <c r="M84" s="4"/>
      <c r="O84" s="105"/>
      <c r="P84" s="105"/>
      <c r="Q84" s="105"/>
      <c r="R84" s="105"/>
      <c r="S84" s="105"/>
      <c r="T84" s="45"/>
      <c r="U84" s="45"/>
      <c r="V84" s="45"/>
      <c r="W84" s="45"/>
      <c r="X84" s="45"/>
      <c r="Y84" s="45"/>
    </row>
    <row r="85" spans="1:25" ht="28.5" customHeight="1">
      <c r="A85" s="73"/>
      <c r="B85" s="73"/>
      <c r="C85" s="34" t="s">
        <v>146</v>
      </c>
      <c r="D85" s="25">
        <v>207177.59</v>
      </c>
      <c r="E85" s="25">
        <v>207177.59</v>
      </c>
      <c r="F85" s="86"/>
      <c r="G85" s="86"/>
      <c r="M85" s="4"/>
      <c r="O85" s="105"/>
      <c r="P85" s="105"/>
      <c r="Q85" s="105"/>
      <c r="R85" s="105"/>
      <c r="S85" s="105"/>
      <c r="T85" s="45"/>
      <c r="U85" s="45"/>
      <c r="V85" s="45"/>
      <c r="W85" s="45"/>
      <c r="X85" s="45"/>
      <c r="Y85" s="45"/>
    </row>
    <row r="86" spans="1:25" ht="42.75" customHeight="1">
      <c r="A86" s="73"/>
      <c r="B86" s="73"/>
      <c r="C86" s="34" t="s">
        <v>147</v>
      </c>
      <c r="D86" s="25">
        <v>279006.51</v>
      </c>
      <c r="E86" s="25">
        <v>279006.51</v>
      </c>
      <c r="F86" s="85"/>
      <c r="G86" s="85"/>
      <c r="M86" s="4"/>
      <c r="O86" s="105"/>
      <c r="P86" s="105"/>
      <c r="Q86" s="105"/>
      <c r="R86" s="105"/>
      <c r="S86" s="105"/>
      <c r="T86" s="45"/>
      <c r="U86" s="45"/>
      <c r="V86" s="45"/>
      <c r="W86" s="45"/>
      <c r="X86" s="45"/>
      <c r="Y86" s="45"/>
    </row>
    <row r="87" spans="1:25" ht="15.75" customHeight="1">
      <c r="A87" s="73"/>
      <c r="B87" s="73"/>
      <c r="C87" s="47" t="s">
        <v>51</v>
      </c>
      <c r="D87" s="33">
        <f>SUM(D73:D86)</f>
        <v>3973541.879999999</v>
      </c>
      <c r="E87" s="33">
        <f>SUM(E73:E86)</f>
        <v>3973541.879999999</v>
      </c>
      <c r="F87" s="85"/>
      <c r="G87" s="85"/>
      <c r="M87" s="4"/>
      <c r="O87" s="105"/>
      <c r="P87" s="105"/>
      <c r="Q87" s="105"/>
      <c r="R87" s="105"/>
      <c r="S87" s="105"/>
      <c r="T87" s="45"/>
      <c r="U87" s="45"/>
      <c r="V87" s="45"/>
      <c r="W87" s="45"/>
      <c r="X87" s="45"/>
      <c r="Y87" s="45"/>
    </row>
    <row r="88" spans="1:25" ht="34.5" customHeight="1">
      <c r="A88" s="73" t="s">
        <v>148</v>
      </c>
      <c r="B88" s="86"/>
      <c r="C88" s="48" t="s">
        <v>149</v>
      </c>
      <c r="D88" s="25">
        <v>22000000</v>
      </c>
      <c r="E88" s="25">
        <v>21772816.56</v>
      </c>
      <c r="F88" s="87" t="s">
        <v>150</v>
      </c>
      <c r="G88" s="88"/>
      <c r="M88" s="4"/>
      <c r="O88" s="46"/>
      <c r="P88" s="46"/>
      <c r="Q88" s="46"/>
      <c r="R88" s="46"/>
      <c r="S88" s="46"/>
      <c r="T88" s="45"/>
      <c r="U88" s="45"/>
      <c r="V88" s="45"/>
      <c r="W88" s="45"/>
      <c r="X88" s="45"/>
      <c r="Y88" s="45"/>
    </row>
    <row r="89" spans="1:25" ht="15.75" customHeight="1">
      <c r="A89" s="73"/>
      <c r="B89" s="89"/>
      <c r="C89" s="47" t="s">
        <v>51</v>
      </c>
      <c r="D89" s="33">
        <f>D88</f>
        <v>22000000</v>
      </c>
      <c r="E89" s="33">
        <f>E88</f>
        <v>21772816.56</v>
      </c>
      <c r="F89" s="85"/>
      <c r="G89" s="85"/>
      <c r="M89" s="4"/>
      <c r="O89" s="46"/>
      <c r="P89" s="46"/>
      <c r="Q89" s="46"/>
      <c r="R89" s="46"/>
      <c r="S89" s="46"/>
      <c r="T89" s="45"/>
      <c r="U89" s="45"/>
      <c r="V89" s="45"/>
      <c r="W89" s="45"/>
      <c r="X89" s="45"/>
      <c r="Y89" s="45"/>
    </row>
    <row r="90" spans="1:25" ht="30">
      <c r="A90" s="73"/>
      <c r="B90" s="78"/>
      <c r="C90" s="49" t="s">
        <v>151</v>
      </c>
      <c r="D90" s="25">
        <v>4823040</v>
      </c>
      <c r="E90" s="25">
        <v>4823040</v>
      </c>
      <c r="F90" s="85"/>
      <c r="G90" s="85"/>
      <c r="I90" s="23"/>
      <c r="M90" s="4"/>
      <c r="O90" s="105"/>
      <c r="P90" s="105"/>
      <c r="Q90" s="105"/>
      <c r="R90" s="105"/>
      <c r="S90" s="105"/>
      <c r="T90" s="45"/>
      <c r="U90" s="45"/>
      <c r="V90" s="45"/>
      <c r="W90" s="45"/>
      <c r="X90" s="45"/>
      <c r="Y90" s="45"/>
    </row>
    <row r="91" spans="1:25" ht="15">
      <c r="A91" s="73"/>
      <c r="B91" s="79"/>
      <c r="C91" s="49" t="s">
        <v>152</v>
      </c>
      <c r="D91" s="25">
        <v>397000</v>
      </c>
      <c r="E91" s="25">
        <v>397000</v>
      </c>
      <c r="F91" s="85"/>
      <c r="G91" s="85"/>
      <c r="M91" s="4"/>
      <c r="O91" s="105"/>
      <c r="P91" s="105"/>
      <c r="Q91" s="105"/>
      <c r="R91" s="105"/>
      <c r="S91" s="105"/>
      <c r="T91" s="45"/>
      <c r="U91" s="45"/>
      <c r="V91" s="45"/>
      <c r="W91" s="45"/>
      <c r="X91" s="45"/>
      <c r="Y91" s="45"/>
    </row>
    <row r="92" spans="1:25" ht="15">
      <c r="A92" s="73"/>
      <c r="B92" s="79"/>
      <c r="C92" s="49" t="s">
        <v>153</v>
      </c>
      <c r="D92" s="25">
        <v>91500</v>
      </c>
      <c r="E92" s="25">
        <v>91500</v>
      </c>
      <c r="F92" s="85"/>
      <c r="G92" s="85"/>
      <c r="M92" s="4"/>
      <c r="O92" s="105"/>
      <c r="P92" s="105"/>
      <c r="Q92" s="105"/>
      <c r="R92" s="105"/>
      <c r="S92" s="105"/>
      <c r="T92" s="45"/>
      <c r="U92" s="45"/>
      <c r="V92" s="45"/>
      <c r="W92" s="45"/>
      <c r="X92" s="45"/>
      <c r="Y92" s="45"/>
    </row>
    <row r="93" spans="1:25" ht="15">
      <c r="A93" s="73"/>
      <c r="B93" s="79"/>
      <c r="C93" s="49" t="s">
        <v>154</v>
      </c>
      <c r="D93" s="25">
        <v>73000</v>
      </c>
      <c r="E93" s="25">
        <v>73000</v>
      </c>
      <c r="F93" s="85"/>
      <c r="G93" s="85"/>
      <c r="M93" s="4"/>
      <c r="O93" s="105"/>
      <c r="P93" s="105"/>
      <c r="Q93" s="105"/>
      <c r="R93" s="105"/>
      <c r="S93" s="105"/>
      <c r="T93" s="45"/>
      <c r="U93" s="45"/>
      <c r="V93" s="45"/>
      <c r="W93" s="45"/>
      <c r="X93" s="45"/>
      <c r="Y93" s="45"/>
    </row>
    <row r="94" spans="1:25" ht="15">
      <c r="A94" s="73"/>
      <c r="B94" s="79"/>
      <c r="C94" s="49" t="s">
        <v>155</v>
      </c>
      <c r="D94" s="25">
        <v>402000</v>
      </c>
      <c r="E94" s="25">
        <v>402000</v>
      </c>
      <c r="F94" s="86"/>
      <c r="G94" s="86"/>
      <c r="J94" s="4"/>
      <c r="M94" s="4"/>
      <c r="O94" s="105"/>
      <c r="P94" s="105"/>
      <c r="Q94" s="105"/>
      <c r="R94" s="105"/>
      <c r="S94" s="105"/>
      <c r="T94" s="45"/>
      <c r="U94" s="45"/>
      <c r="V94" s="45"/>
      <c r="W94" s="45"/>
      <c r="X94" s="45"/>
      <c r="Y94" s="45"/>
    </row>
    <row r="95" spans="1:25" ht="15">
      <c r="A95" s="73"/>
      <c r="B95" s="79"/>
      <c r="C95" s="49" t="s">
        <v>156</v>
      </c>
      <c r="D95" s="25">
        <v>189800</v>
      </c>
      <c r="E95" s="25">
        <v>189800</v>
      </c>
      <c r="F95" s="86"/>
      <c r="G95" s="86"/>
      <c r="J95" s="4"/>
      <c r="M95" s="4"/>
      <c r="O95" s="105"/>
      <c r="P95" s="105"/>
      <c r="Q95" s="105"/>
      <c r="R95" s="105"/>
      <c r="S95" s="105"/>
      <c r="T95" s="45"/>
      <c r="U95" s="45"/>
      <c r="V95" s="45"/>
      <c r="W95" s="45"/>
      <c r="X95" s="45"/>
      <c r="Y95" s="45"/>
    </row>
    <row r="96" spans="1:25" ht="15">
      <c r="A96" s="73"/>
      <c r="B96" s="79"/>
      <c r="C96" s="49" t="s">
        <v>157</v>
      </c>
      <c r="D96" s="25">
        <v>187240</v>
      </c>
      <c r="E96" s="25">
        <v>187240</v>
      </c>
      <c r="F96" s="85"/>
      <c r="G96" s="85"/>
      <c r="J96" s="4"/>
      <c r="M96" s="4"/>
      <c r="O96" s="105"/>
      <c r="P96" s="105"/>
      <c r="Q96" s="105"/>
      <c r="R96" s="105"/>
      <c r="S96" s="105"/>
      <c r="T96" s="45"/>
      <c r="U96" s="45"/>
      <c r="V96" s="45"/>
      <c r="W96" s="45"/>
      <c r="X96" s="45"/>
      <c r="Y96" s="45"/>
    </row>
    <row r="97" spans="1:25" ht="30">
      <c r="A97" s="73"/>
      <c r="B97" s="79"/>
      <c r="C97" s="49" t="s">
        <v>158</v>
      </c>
      <c r="D97" s="25">
        <f>190000*3</f>
        <v>570000</v>
      </c>
      <c r="E97" s="25">
        <f>190000*3</f>
        <v>570000</v>
      </c>
      <c r="F97" s="85"/>
      <c r="G97" s="85"/>
      <c r="J97" s="4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1:25" ht="15">
      <c r="A98" s="73"/>
      <c r="B98" s="79"/>
      <c r="C98" s="49" t="s">
        <v>159</v>
      </c>
      <c r="D98" s="25">
        <v>220000</v>
      </c>
      <c r="E98" s="25">
        <v>220000</v>
      </c>
      <c r="F98" s="85"/>
      <c r="G98" s="85"/>
      <c r="J98" s="4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</row>
    <row r="99" spans="1:25" ht="15">
      <c r="A99" s="73"/>
      <c r="B99" s="80"/>
      <c r="C99" s="32" t="s">
        <v>51</v>
      </c>
      <c r="D99" s="33">
        <f>D98+D97+D96+D95+D94+D93+D92+D91+D90</f>
        <v>6953580</v>
      </c>
      <c r="E99" s="33">
        <f>E98+E97+E96+E95+E94+E93+E92+E91+E90</f>
        <v>6953580</v>
      </c>
      <c r="F99" s="85"/>
      <c r="G99" s="85"/>
      <c r="J99" s="4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</row>
    <row r="100" spans="1:25" ht="146.25" customHeight="1">
      <c r="A100" s="76" t="s">
        <v>160</v>
      </c>
      <c r="B100" s="74" t="s">
        <v>284</v>
      </c>
      <c r="C100" s="16" t="s">
        <v>160</v>
      </c>
      <c r="D100" s="50">
        <v>65500</v>
      </c>
      <c r="E100" s="50">
        <v>43477.05</v>
      </c>
      <c r="F100" s="87" t="s">
        <v>161</v>
      </c>
      <c r="G100" s="88"/>
      <c r="J100" s="4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</row>
    <row r="101" spans="1:25" ht="24" customHeight="1">
      <c r="A101" s="77"/>
      <c r="B101" s="75"/>
      <c r="C101" s="47" t="s">
        <v>51</v>
      </c>
      <c r="D101" s="51">
        <f>SUM(D100)</f>
        <v>65500</v>
      </c>
      <c r="E101" s="51">
        <f>SUM(E100)</f>
        <v>43477.05</v>
      </c>
      <c r="F101" s="90"/>
      <c r="G101" s="91"/>
      <c r="J101" s="4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1:25" ht="15">
      <c r="A102" s="52"/>
      <c r="B102" s="52"/>
      <c r="C102" s="52"/>
      <c r="D102" s="53"/>
      <c r="E102" s="53"/>
      <c r="F102" s="52"/>
      <c r="G102" s="52"/>
      <c r="J102" s="4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1:25" ht="15">
      <c r="A103" s="52"/>
      <c r="B103" s="52"/>
      <c r="C103" s="52"/>
      <c r="E103" s="52"/>
      <c r="F103" s="52"/>
      <c r="G103" s="52"/>
      <c r="J103" s="4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  <row r="104" spans="1:25" ht="15.75">
      <c r="A104" s="54" t="s">
        <v>52</v>
      </c>
      <c r="B104" s="55"/>
      <c r="C104" s="55"/>
      <c r="D104" s="54"/>
      <c r="E104" s="54" t="s">
        <v>162</v>
      </c>
      <c r="F104" s="52"/>
      <c r="G104" s="52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</row>
    <row r="105" spans="1:25" ht="15.75">
      <c r="A105" s="54"/>
      <c r="B105" s="55"/>
      <c r="C105" s="55"/>
      <c r="D105" s="54"/>
      <c r="E105" s="54"/>
      <c r="F105" s="52"/>
      <c r="G105" s="52"/>
      <c r="O105" s="45"/>
      <c r="P105" s="45"/>
      <c r="Q105" s="45"/>
      <c r="R105" s="45"/>
      <c r="S105" s="45"/>
      <c r="T105" s="45"/>
      <c r="U105" s="45"/>
      <c r="V105" s="56"/>
      <c r="W105" s="45"/>
      <c r="X105" s="45"/>
      <c r="Y105" s="45"/>
    </row>
    <row r="106" spans="1:25" ht="15.75">
      <c r="A106" s="54"/>
      <c r="B106" s="55"/>
      <c r="C106" s="55"/>
      <c r="D106" s="54"/>
      <c r="E106" s="54"/>
      <c r="F106" s="52"/>
      <c r="G106" s="52"/>
      <c r="O106" s="45"/>
      <c r="P106" s="45"/>
      <c r="Q106" s="45"/>
      <c r="R106" s="45"/>
      <c r="S106" s="45"/>
      <c r="T106" s="45"/>
      <c r="U106" s="45"/>
      <c r="V106" s="56"/>
      <c r="W106" s="45"/>
      <c r="X106" s="45"/>
      <c r="Y106" s="45"/>
    </row>
    <row r="107" spans="1:25" ht="15.75">
      <c r="A107" s="54" t="s">
        <v>54</v>
      </c>
      <c r="B107" s="55"/>
      <c r="C107" s="55"/>
      <c r="D107" s="54"/>
      <c r="E107" s="54" t="s">
        <v>163</v>
      </c>
      <c r="F107" s="52"/>
      <c r="G107" s="52"/>
      <c r="O107" s="45"/>
      <c r="P107" s="45"/>
      <c r="Q107" s="45"/>
      <c r="R107" s="45"/>
      <c r="S107" s="45"/>
      <c r="T107" s="45"/>
      <c r="U107" s="45"/>
      <c r="V107" s="56"/>
      <c r="W107" s="45"/>
      <c r="X107" s="45"/>
      <c r="Y107" s="45"/>
    </row>
    <row r="108" spans="1:25" ht="15.75">
      <c r="A108" s="54"/>
      <c r="B108" s="55"/>
      <c r="C108" s="55"/>
      <c r="D108" s="54"/>
      <c r="E108" s="54"/>
      <c r="F108" s="52"/>
      <c r="G108" s="52"/>
      <c r="O108" s="45"/>
      <c r="P108" s="45"/>
      <c r="Q108" s="45"/>
      <c r="R108" s="45"/>
      <c r="S108" s="45"/>
      <c r="T108" s="45"/>
      <c r="U108" s="45"/>
      <c r="V108" s="56"/>
      <c r="W108" s="45"/>
      <c r="X108" s="45"/>
      <c r="Y108" s="45"/>
    </row>
    <row r="109" spans="1:25" ht="15.75">
      <c r="A109" s="54"/>
      <c r="B109" s="55"/>
      <c r="C109" s="55"/>
      <c r="D109" s="54"/>
      <c r="E109" s="54"/>
      <c r="F109" s="52"/>
      <c r="G109" s="52"/>
      <c r="O109" s="45"/>
      <c r="P109" s="45"/>
      <c r="Q109" s="45"/>
      <c r="R109" s="45"/>
      <c r="S109" s="45"/>
      <c r="T109" s="45"/>
      <c r="U109" s="45"/>
      <c r="V109" s="56"/>
      <c r="W109" s="45"/>
      <c r="X109" s="45"/>
      <c r="Y109" s="45"/>
    </row>
    <row r="110" spans="1:25" ht="15.75">
      <c r="A110" s="54" t="s">
        <v>56</v>
      </c>
      <c r="B110" s="55"/>
      <c r="C110" s="55"/>
      <c r="D110" s="54"/>
      <c r="E110" s="54" t="s">
        <v>164</v>
      </c>
      <c r="F110" s="52"/>
      <c r="G110" s="52"/>
      <c r="O110" s="45"/>
      <c r="P110" s="45"/>
      <c r="Q110" s="45"/>
      <c r="R110" s="45"/>
      <c r="S110" s="45"/>
      <c r="T110" s="45"/>
      <c r="U110" s="45"/>
      <c r="V110" s="56"/>
      <c r="W110" s="45"/>
      <c r="X110" s="45"/>
      <c r="Y110" s="45"/>
    </row>
    <row r="111" spans="1:25" ht="15.75">
      <c r="A111" s="54"/>
      <c r="B111" s="55"/>
      <c r="C111" s="55"/>
      <c r="D111" s="55"/>
      <c r="E111" s="55"/>
      <c r="F111" s="52"/>
      <c r="G111" s="52"/>
      <c r="O111" s="45"/>
      <c r="P111" s="45"/>
      <c r="Q111" s="45"/>
      <c r="R111" s="45"/>
      <c r="S111" s="45"/>
      <c r="T111" s="45"/>
      <c r="U111" s="45"/>
      <c r="V111" s="56"/>
      <c r="W111" s="45"/>
      <c r="X111" s="45"/>
      <c r="Y111" s="45"/>
    </row>
    <row r="112" spans="1:25" ht="15.75">
      <c r="A112" s="55"/>
      <c r="B112" s="55"/>
      <c r="C112" s="55"/>
      <c r="D112" s="54"/>
      <c r="E112" s="55"/>
      <c r="F112" s="52"/>
      <c r="G112" s="52"/>
      <c r="O112" s="45"/>
      <c r="P112" s="45"/>
      <c r="Q112" s="45"/>
      <c r="R112" s="45"/>
      <c r="S112" s="45"/>
      <c r="T112" s="45"/>
      <c r="U112" s="45"/>
      <c r="V112" s="56"/>
      <c r="W112" s="45"/>
      <c r="X112" s="45"/>
      <c r="Y112" s="45"/>
    </row>
    <row r="113" spans="1:25" ht="15">
      <c r="A113" s="52"/>
      <c r="B113" s="52"/>
      <c r="C113" s="52"/>
      <c r="E113" s="52"/>
      <c r="F113" s="52"/>
      <c r="G113" s="52"/>
      <c r="O113" s="45"/>
      <c r="P113" s="45"/>
      <c r="Q113" s="45"/>
      <c r="R113" s="45"/>
      <c r="S113" s="45"/>
      <c r="T113" s="45"/>
      <c r="U113" s="45"/>
      <c r="V113" s="56"/>
      <c r="W113" s="45"/>
      <c r="X113" s="45"/>
      <c r="Y113" s="45"/>
    </row>
    <row r="114" spans="1:25" ht="15">
      <c r="A114" s="52"/>
      <c r="B114" s="52"/>
      <c r="C114" s="52"/>
      <c r="E114" s="52"/>
      <c r="F114" s="52"/>
      <c r="G114" s="52"/>
      <c r="O114" s="45"/>
      <c r="P114" s="45"/>
      <c r="Q114" s="45"/>
      <c r="R114" s="45"/>
      <c r="S114" s="45"/>
      <c r="T114" s="45"/>
      <c r="U114" s="45"/>
      <c r="V114" s="56"/>
      <c r="W114" s="45"/>
      <c r="X114" s="45"/>
      <c r="Y114" s="45"/>
    </row>
    <row r="115" spans="1:25" ht="15">
      <c r="A115" s="52"/>
      <c r="B115" s="52"/>
      <c r="C115" s="52"/>
      <c r="E115" s="52"/>
      <c r="F115" s="52"/>
      <c r="G115" s="52"/>
      <c r="O115" s="45"/>
      <c r="P115" s="45"/>
      <c r="Q115" s="45"/>
      <c r="R115" s="45"/>
      <c r="S115" s="45"/>
      <c r="T115" s="45"/>
      <c r="U115" s="45"/>
      <c r="V115" s="56"/>
      <c r="W115" s="45"/>
      <c r="X115" s="45"/>
      <c r="Y115" s="45"/>
    </row>
    <row r="116" spans="1:25" ht="15">
      <c r="A116" s="52"/>
      <c r="B116" s="52"/>
      <c r="C116" s="52"/>
      <c r="E116" s="52"/>
      <c r="F116" s="52"/>
      <c r="G116" s="52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</row>
    <row r="117" spans="1:25" ht="15">
      <c r="A117" s="52"/>
      <c r="B117" s="52"/>
      <c r="C117" s="52"/>
      <c r="E117" s="52"/>
      <c r="F117" s="52"/>
      <c r="G117" s="52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</row>
    <row r="118" spans="1:25" ht="15">
      <c r="A118" s="52"/>
      <c r="B118" s="52"/>
      <c r="C118" s="52"/>
      <c r="E118" s="52"/>
      <c r="F118" s="52"/>
      <c r="G118" s="52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ht="15">
      <c r="A119" s="52"/>
      <c r="B119" s="52"/>
      <c r="C119" s="52"/>
      <c r="D119" s="52"/>
      <c r="E119" s="52"/>
      <c r="F119" s="52"/>
      <c r="G119" s="52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</row>
    <row r="120" spans="1:25" ht="15">
      <c r="A120" s="52"/>
      <c r="B120" s="52"/>
      <c r="C120" s="52"/>
      <c r="D120" s="52"/>
      <c r="E120" s="52"/>
      <c r="F120" s="52"/>
      <c r="G120" s="52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</row>
    <row r="121" spans="1:25" ht="15">
      <c r="A121" s="52"/>
      <c r="B121" s="52"/>
      <c r="C121" s="52"/>
      <c r="D121" s="52"/>
      <c r="E121" s="52"/>
      <c r="F121" s="52"/>
      <c r="G121" s="52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</row>
    <row r="122" spans="1:25" ht="15">
      <c r="A122" s="52"/>
      <c r="B122" s="52"/>
      <c r="C122" s="52"/>
      <c r="D122" s="52"/>
      <c r="E122" s="52"/>
      <c r="F122" s="52"/>
      <c r="G122" s="52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1:25" ht="15">
      <c r="A123" s="52"/>
      <c r="B123" s="52"/>
      <c r="C123" s="52"/>
      <c r="D123" s="52"/>
      <c r="E123" s="52"/>
      <c r="F123" s="52"/>
      <c r="G123" s="52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1:25" ht="15">
      <c r="A124" s="52"/>
      <c r="B124" s="52"/>
      <c r="C124" s="52"/>
      <c r="D124" s="52"/>
      <c r="E124" s="52"/>
      <c r="F124" s="52"/>
      <c r="G124" s="52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1:25" ht="15">
      <c r="A125" s="52"/>
      <c r="B125" s="52"/>
      <c r="C125" s="52"/>
      <c r="D125" s="52"/>
      <c r="E125" s="52"/>
      <c r="F125" s="52"/>
      <c r="G125" s="52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1:25" ht="15">
      <c r="A126" s="52"/>
      <c r="B126" s="52"/>
      <c r="C126" s="52"/>
      <c r="D126" s="52"/>
      <c r="E126" s="52"/>
      <c r="F126" s="52"/>
      <c r="G126" s="52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1:25" ht="15">
      <c r="A127" s="52"/>
      <c r="B127" s="52"/>
      <c r="C127" s="52"/>
      <c r="D127" s="52"/>
      <c r="E127" s="52"/>
      <c r="F127" s="52"/>
      <c r="G127" s="52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1:25" ht="15">
      <c r="A128" s="52"/>
      <c r="B128" s="52"/>
      <c r="C128" s="52"/>
      <c r="D128" s="52"/>
      <c r="E128" s="52"/>
      <c r="F128" s="52"/>
      <c r="G128" s="52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1:25" ht="15">
      <c r="A129" s="52"/>
      <c r="B129" s="52"/>
      <c r="C129" s="52"/>
      <c r="D129" s="52"/>
      <c r="E129" s="52"/>
      <c r="F129" s="52"/>
      <c r="G129" s="52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1:25" ht="15">
      <c r="A130" s="52"/>
      <c r="B130" s="52"/>
      <c r="C130" s="52"/>
      <c r="D130" s="52"/>
      <c r="E130" s="52"/>
      <c r="F130" s="52"/>
      <c r="G130" s="52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1:25" ht="15">
      <c r="A131" s="52"/>
      <c r="B131" s="52"/>
      <c r="C131" s="52"/>
      <c r="D131" s="52"/>
      <c r="E131" s="52"/>
      <c r="F131" s="52"/>
      <c r="G131" s="52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1:25" ht="15">
      <c r="A132" s="52"/>
      <c r="B132" s="52"/>
      <c r="C132" s="52"/>
      <c r="D132" s="52"/>
      <c r="E132" s="52"/>
      <c r="F132" s="52"/>
      <c r="G132" s="52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1:25" ht="15">
      <c r="A133" s="52"/>
      <c r="B133" s="52"/>
      <c r="C133" s="52"/>
      <c r="D133" s="52"/>
      <c r="E133" s="52"/>
      <c r="F133" s="52"/>
      <c r="G133" s="52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  <row r="134" spans="1:25" ht="15">
      <c r="A134" s="52"/>
      <c r="B134" s="52"/>
      <c r="C134" s="52"/>
      <c r="D134" s="52"/>
      <c r="E134" s="52"/>
      <c r="F134" s="52"/>
      <c r="G134" s="52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1:25" ht="15">
      <c r="A135" s="52"/>
      <c r="B135" s="52"/>
      <c r="C135" s="52"/>
      <c r="D135" s="52"/>
      <c r="E135" s="52"/>
      <c r="F135" s="52"/>
      <c r="G135" s="52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1:25" ht="15">
      <c r="A136" s="52"/>
      <c r="B136" s="52"/>
      <c r="C136" s="52"/>
      <c r="D136" s="52"/>
      <c r="E136" s="52"/>
      <c r="F136" s="52"/>
      <c r="G136" s="52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</row>
    <row r="137" spans="1:25" ht="15">
      <c r="A137" s="52"/>
      <c r="B137" s="52"/>
      <c r="C137" s="52"/>
      <c r="D137" s="52"/>
      <c r="E137" s="52"/>
      <c r="F137" s="52"/>
      <c r="G137" s="52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</row>
    <row r="138" spans="1:25" ht="15">
      <c r="A138" s="52"/>
      <c r="B138" s="52"/>
      <c r="C138" s="52"/>
      <c r="D138" s="52"/>
      <c r="E138" s="52"/>
      <c r="F138" s="52"/>
      <c r="G138" s="52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</row>
    <row r="139" spans="1:25" ht="15">
      <c r="A139" s="52"/>
      <c r="B139" s="52"/>
      <c r="C139" s="52"/>
      <c r="D139" s="52"/>
      <c r="E139" s="52"/>
      <c r="F139" s="52"/>
      <c r="G139" s="52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</row>
    <row r="140" spans="1:25" ht="15">
      <c r="A140" s="52"/>
      <c r="B140" s="52"/>
      <c r="C140" s="52"/>
      <c r="D140" s="52"/>
      <c r="E140" s="52"/>
      <c r="F140" s="52"/>
      <c r="G140" s="52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</row>
    <row r="141" spans="1:25" ht="15">
      <c r="A141" s="52"/>
      <c r="B141" s="52"/>
      <c r="C141" s="52"/>
      <c r="D141" s="52"/>
      <c r="E141" s="52"/>
      <c r="F141" s="52"/>
      <c r="G141" s="52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  <row r="142" spans="1:25" ht="15">
      <c r="A142" s="52"/>
      <c r="B142" s="52"/>
      <c r="C142" s="52"/>
      <c r="D142" s="52"/>
      <c r="E142" s="52"/>
      <c r="F142" s="52"/>
      <c r="G142" s="52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</row>
    <row r="143" spans="1:25" ht="15">
      <c r="A143" s="52"/>
      <c r="B143" s="52"/>
      <c r="C143" s="52"/>
      <c r="D143" s="52"/>
      <c r="E143" s="52"/>
      <c r="F143" s="52"/>
      <c r="G143" s="52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5">
      <c r="A144" s="52"/>
      <c r="B144" s="52"/>
      <c r="C144" s="52"/>
      <c r="D144" s="52"/>
      <c r="E144" s="52"/>
      <c r="F144" s="52"/>
      <c r="G144" s="52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">
      <c r="A145" s="52"/>
      <c r="B145" s="52"/>
      <c r="C145" s="52"/>
      <c r="D145" s="52"/>
      <c r="E145" s="52"/>
      <c r="F145" s="52"/>
      <c r="G145" s="52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6" spans="1:25" ht="15">
      <c r="A146" s="52"/>
      <c r="B146" s="52"/>
      <c r="C146" s="52"/>
      <c r="D146" s="52"/>
      <c r="E146" s="52"/>
      <c r="F146" s="52"/>
      <c r="G146" s="52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</row>
    <row r="147" spans="1:25" ht="15">
      <c r="A147" s="52"/>
      <c r="B147" s="52"/>
      <c r="C147" s="52"/>
      <c r="D147" s="52"/>
      <c r="E147" s="52"/>
      <c r="F147" s="52"/>
      <c r="G147" s="52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</row>
    <row r="148" spans="1:25" ht="15">
      <c r="A148" s="52"/>
      <c r="B148" s="52"/>
      <c r="C148" s="52"/>
      <c r="D148" s="52"/>
      <c r="E148" s="52"/>
      <c r="F148" s="52"/>
      <c r="G148" s="52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</row>
    <row r="149" spans="1:25" ht="15">
      <c r="A149" s="52"/>
      <c r="B149" s="52"/>
      <c r="C149" s="52"/>
      <c r="D149" s="52"/>
      <c r="E149" s="52"/>
      <c r="F149" s="52"/>
      <c r="G149" s="52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</row>
    <row r="150" spans="1:25" ht="15">
      <c r="A150" s="52"/>
      <c r="B150" s="52"/>
      <c r="C150" s="52"/>
      <c r="D150" s="52"/>
      <c r="E150" s="52"/>
      <c r="F150" s="52"/>
      <c r="G150" s="52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</row>
    <row r="151" spans="1:25" ht="15">
      <c r="A151" s="52"/>
      <c r="B151" s="52"/>
      <c r="C151" s="52"/>
      <c r="D151" s="52"/>
      <c r="E151" s="52"/>
      <c r="F151" s="52"/>
      <c r="G151" s="52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</row>
    <row r="152" spans="1:7" ht="15">
      <c r="A152" s="52"/>
      <c r="B152" s="52"/>
      <c r="C152" s="52"/>
      <c r="D152" s="52"/>
      <c r="E152" s="52"/>
      <c r="F152" s="52"/>
      <c r="G152" s="52"/>
    </row>
    <row r="153" spans="1:7" ht="15">
      <c r="A153" s="52"/>
      <c r="B153" s="52"/>
      <c r="C153" s="52"/>
      <c r="D153" s="52"/>
      <c r="E153" s="52"/>
      <c r="F153" s="52"/>
      <c r="G153" s="52"/>
    </row>
    <row r="154" spans="1:7" ht="15">
      <c r="A154" s="52"/>
      <c r="B154" s="52"/>
      <c r="C154" s="52"/>
      <c r="D154" s="52"/>
      <c r="E154" s="52"/>
      <c r="F154" s="52"/>
      <c r="G154" s="52"/>
    </row>
    <row r="155" spans="1:7" ht="15">
      <c r="A155" s="52"/>
      <c r="B155" s="52"/>
      <c r="C155" s="52"/>
      <c r="D155" s="52"/>
      <c r="E155" s="52"/>
      <c r="F155" s="52"/>
      <c r="G155" s="52"/>
    </row>
    <row r="156" spans="1:7" ht="15">
      <c r="A156" s="52"/>
      <c r="B156" s="52"/>
      <c r="C156" s="52"/>
      <c r="D156" s="52"/>
      <c r="E156" s="52"/>
      <c r="F156" s="52"/>
      <c r="G156" s="52"/>
    </row>
    <row r="157" spans="1:7" ht="15">
      <c r="A157" s="52"/>
      <c r="B157" s="52"/>
      <c r="C157" s="52"/>
      <c r="D157" s="52"/>
      <c r="E157" s="52"/>
      <c r="F157" s="52"/>
      <c r="G157" s="52"/>
    </row>
    <row r="158" spans="1:7" ht="15">
      <c r="A158" s="52"/>
      <c r="B158" s="52"/>
      <c r="C158" s="52"/>
      <c r="D158" s="52"/>
      <c r="E158" s="52"/>
      <c r="F158" s="52"/>
      <c r="G158" s="52"/>
    </row>
    <row r="159" spans="1:7" ht="15">
      <c r="A159" s="52"/>
      <c r="B159" s="52"/>
      <c r="C159" s="52"/>
      <c r="D159" s="52"/>
      <c r="E159" s="52"/>
      <c r="F159" s="52"/>
      <c r="G159" s="52"/>
    </row>
    <row r="160" spans="1:7" ht="15">
      <c r="A160" s="52"/>
      <c r="B160" s="52"/>
      <c r="C160" s="52"/>
      <c r="D160" s="52"/>
      <c r="E160" s="52"/>
      <c r="F160" s="52"/>
      <c r="G160" s="52"/>
    </row>
  </sheetData>
  <sheetProtection/>
  <mergeCells count="123">
    <mergeCell ref="O94:S94"/>
    <mergeCell ref="O95:S95"/>
    <mergeCell ref="O96:S96"/>
    <mergeCell ref="F90:G90"/>
    <mergeCell ref="F91:G91"/>
    <mergeCell ref="F92:G92"/>
    <mergeCell ref="F93:G93"/>
    <mergeCell ref="O90:S90"/>
    <mergeCell ref="O91:S91"/>
    <mergeCell ref="O92:S92"/>
    <mergeCell ref="F83:G83"/>
    <mergeCell ref="F84:G84"/>
    <mergeCell ref="F85:G85"/>
    <mergeCell ref="F86:G86"/>
    <mergeCell ref="O93:S93"/>
    <mergeCell ref="O84:S84"/>
    <mergeCell ref="O85:S85"/>
    <mergeCell ref="O86:S86"/>
    <mergeCell ref="O87:S87"/>
    <mergeCell ref="F87:G87"/>
    <mergeCell ref="F73:G73"/>
    <mergeCell ref="F74:G74"/>
    <mergeCell ref="F75:G75"/>
    <mergeCell ref="F76:G76"/>
    <mergeCell ref="F77:G78"/>
    <mergeCell ref="F79:G79"/>
    <mergeCell ref="F80:G80"/>
    <mergeCell ref="F81:G81"/>
    <mergeCell ref="F82:G82"/>
    <mergeCell ref="F72:G72"/>
    <mergeCell ref="F51:G52"/>
    <mergeCell ref="A60:A68"/>
    <mergeCell ref="F60:G60"/>
    <mergeCell ref="F61:G61"/>
    <mergeCell ref="F69:G69"/>
    <mergeCell ref="F64:G64"/>
    <mergeCell ref="F68:G68"/>
    <mergeCell ref="F70:G70"/>
    <mergeCell ref="F71:G71"/>
    <mergeCell ref="F42:G42"/>
    <mergeCell ref="F62:G62"/>
    <mergeCell ref="E51:E52"/>
    <mergeCell ref="F53:G53"/>
    <mergeCell ref="F54:G54"/>
    <mergeCell ref="F55:G55"/>
    <mergeCell ref="F56:G56"/>
    <mergeCell ref="F57:G57"/>
    <mergeCell ref="F58:G58"/>
    <mergeCell ref="F59:G59"/>
    <mergeCell ref="F18:G18"/>
    <mergeCell ref="F8:G8"/>
    <mergeCell ref="F9:G9"/>
    <mergeCell ref="F10:G10"/>
    <mergeCell ref="D51:D52"/>
    <mergeCell ref="F37:G37"/>
    <mergeCell ref="F38:G38"/>
    <mergeCell ref="F39:G39"/>
    <mergeCell ref="F40:G40"/>
    <mergeCell ref="F41:G41"/>
    <mergeCell ref="F11:G11"/>
    <mergeCell ref="F12:G12"/>
    <mergeCell ref="F13:G13"/>
    <mergeCell ref="F14:G14"/>
    <mergeCell ref="A3:G3"/>
    <mergeCell ref="F5:G5"/>
    <mergeCell ref="F6:G6"/>
    <mergeCell ref="F7:G7"/>
    <mergeCell ref="B6:B36"/>
    <mergeCell ref="A6:A36"/>
    <mergeCell ref="F15:G15"/>
    <mergeCell ref="F16:G16"/>
    <mergeCell ref="F32:G32"/>
    <mergeCell ref="F33:G33"/>
    <mergeCell ref="F24:G24"/>
    <mergeCell ref="F23:G23"/>
    <mergeCell ref="F22:G22"/>
    <mergeCell ref="F19:G19"/>
    <mergeCell ref="F17:G17"/>
    <mergeCell ref="F25:G25"/>
    <mergeCell ref="F20:G20"/>
    <mergeCell ref="F31:G31"/>
    <mergeCell ref="F30:G30"/>
    <mergeCell ref="F29:G29"/>
    <mergeCell ref="F28:G28"/>
    <mergeCell ref="F26:G26"/>
    <mergeCell ref="F21:G21"/>
    <mergeCell ref="F100:G100"/>
    <mergeCell ref="F101:G101"/>
    <mergeCell ref="B73:B87"/>
    <mergeCell ref="F27:G27"/>
    <mergeCell ref="F34:G34"/>
    <mergeCell ref="F35:G35"/>
    <mergeCell ref="F36:G36"/>
    <mergeCell ref="F43:G43"/>
    <mergeCell ref="F44:G44"/>
    <mergeCell ref="F45:G45"/>
    <mergeCell ref="F88:G88"/>
    <mergeCell ref="F89:G89"/>
    <mergeCell ref="B90:B99"/>
    <mergeCell ref="B88:B89"/>
    <mergeCell ref="F97:G97"/>
    <mergeCell ref="F98:G98"/>
    <mergeCell ref="F99:G99"/>
    <mergeCell ref="F94:G94"/>
    <mergeCell ref="F95:G95"/>
    <mergeCell ref="F96:G96"/>
    <mergeCell ref="F66:G66"/>
    <mergeCell ref="F67:G67"/>
    <mergeCell ref="A37:A59"/>
    <mergeCell ref="B37:B59"/>
    <mergeCell ref="F46:G46"/>
    <mergeCell ref="F47:G47"/>
    <mergeCell ref="F48:G48"/>
    <mergeCell ref="F49:G49"/>
    <mergeCell ref="F50:G50"/>
    <mergeCell ref="F63:G63"/>
    <mergeCell ref="A73:A87"/>
    <mergeCell ref="B100:B101"/>
    <mergeCell ref="A100:A101"/>
    <mergeCell ref="B60:B68"/>
    <mergeCell ref="B69:B72"/>
    <mergeCell ref="A69:A72"/>
    <mergeCell ref="A88:A99"/>
  </mergeCells>
  <printOptions/>
  <pageMargins left="0.67" right="0.17" top="0.53" bottom="0.6" header="0.5" footer="0.61"/>
  <pageSetup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SheetLayoutView="100" zoomScalePageLayoutView="0" workbookViewId="0" topLeftCell="A4">
      <selection activeCell="C6" sqref="C6:E6"/>
    </sheetView>
  </sheetViews>
  <sheetFormatPr defaultColWidth="9.00390625" defaultRowHeight="12.75"/>
  <cols>
    <col min="1" max="1" width="11.375" style="58" customWidth="1"/>
    <col min="2" max="2" width="62.25390625" style="58" customWidth="1"/>
    <col min="3" max="3" width="27.875" style="58" customWidth="1"/>
    <col min="4" max="5" width="18.25390625" style="58" customWidth="1"/>
    <col min="6" max="6" width="0" style="58" hidden="1" customWidth="1"/>
    <col min="7" max="7" width="10.625" style="58" hidden="1" customWidth="1"/>
    <col min="8" max="16384" width="9.125" style="58" customWidth="1"/>
  </cols>
  <sheetData>
    <row r="1" spans="1:5" ht="56.25" customHeight="1">
      <c r="A1" s="121" t="s">
        <v>165</v>
      </c>
      <c r="B1" s="121"/>
      <c r="C1" s="121"/>
      <c r="D1" s="121"/>
      <c r="E1" s="121"/>
    </row>
    <row r="2" spans="1:5" ht="18.75">
      <c r="A2" s="57"/>
      <c r="B2" s="127" t="s">
        <v>166</v>
      </c>
      <c r="C2" s="127"/>
      <c r="D2" s="127"/>
      <c r="E2" s="57"/>
    </row>
    <row r="3" spans="1:5" ht="18.75">
      <c r="A3" s="121" t="s">
        <v>167</v>
      </c>
      <c r="B3" s="121"/>
      <c r="C3" s="121"/>
      <c r="D3" s="121"/>
      <c r="E3" s="121"/>
    </row>
    <row r="4" spans="1:5" ht="18.75" customHeight="1">
      <c r="A4" s="59" t="s">
        <v>168</v>
      </c>
      <c r="B4" s="59" t="s">
        <v>3</v>
      </c>
      <c r="C4" s="113" t="s">
        <v>169</v>
      </c>
      <c r="D4" s="113"/>
      <c r="E4" s="113"/>
    </row>
    <row r="5" spans="1:5" ht="268.5" customHeight="1">
      <c r="A5" s="113">
        <v>1</v>
      </c>
      <c r="B5" s="113" t="s">
        <v>170</v>
      </c>
      <c r="C5" s="136" t="s">
        <v>287</v>
      </c>
      <c r="D5" s="137"/>
      <c r="E5" s="138"/>
    </row>
    <row r="6" spans="1:5" ht="178.5" customHeight="1">
      <c r="A6" s="115"/>
      <c r="B6" s="128"/>
      <c r="C6" s="139" t="s">
        <v>286</v>
      </c>
      <c r="D6" s="140"/>
      <c r="E6" s="141"/>
    </row>
    <row r="7" spans="1:5" ht="133.5" customHeight="1">
      <c r="A7" s="59">
        <v>2</v>
      </c>
      <c r="B7" s="61" t="s">
        <v>171</v>
      </c>
      <c r="C7" s="112" t="s">
        <v>273</v>
      </c>
      <c r="D7" s="112"/>
      <c r="E7" s="112"/>
    </row>
    <row r="8" spans="1:5" ht="119.25" customHeight="1">
      <c r="A8" s="59">
        <v>3</v>
      </c>
      <c r="B8" s="61" t="s">
        <v>172</v>
      </c>
      <c r="C8" s="118" t="s">
        <v>269</v>
      </c>
      <c r="D8" s="118"/>
      <c r="E8" s="118"/>
    </row>
    <row r="9" spans="1:5" ht="21.75" customHeight="1">
      <c r="A9" s="121" t="s">
        <v>173</v>
      </c>
      <c r="B9" s="121"/>
      <c r="C9" s="121"/>
      <c r="D9" s="121"/>
      <c r="E9" s="121"/>
    </row>
    <row r="10" ht="6" customHeight="1">
      <c r="A10" s="57"/>
    </row>
    <row r="11" spans="1:5" ht="18.75">
      <c r="A11" s="109" t="s">
        <v>168</v>
      </c>
      <c r="B11" s="109" t="s">
        <v>3</v>
      </c>
      <c r="C11" s="109" t="s">
        <v>169</v>
      </c>
      <c r="D11" s="109"/>
      <c r="E11" s="109"/>
    </row>
    <row r="12" spans="1:5" ht="37.5" customHeight="1">
      <c r="A12" s="109"/>
      <c r="B12" s="109"/>
      <c r="C12" s="59" t="s">
        <v>174</v>
      </c>
      <c r="D12" s="131" t="s">
        <v>175</v>
      </c>
      <c r="E12" s="132"/>
    </row>
    <row r="13" spans="1:5" ht="18.75">
      <c r="A13" s="113">
        <v>1</v>
      </c>
      <c r="B13" s="61" t="s">
        <v>176</v>
      </c>
      <c r="C13" s="63">
        <v>1108</v>
      </c>
      <c r="D13" s="116">
        <v>997.5</v>
      </c>
      <c r="E13" s="117"/>
    </row>
    <row r="14" spans="1:5" ht="18.75">
      <c r="A14" s="114"/>
      <c r="B14" s="61" t="s">
        <v>177</v>
      </c>
      <c r="C14" s="63"/>
      <c r="D14" s="116"/>
      <c r="E14" s="117"/>
    </row>
    <row r="15" spans="1:5" ht="18.75">
      <c r="A15" s="114"/>
      <c r="B15" s="61" t="s">
        <v>178</v>
      </c>
      <c r="C15" s="63">
        <f>209.75+8</f>
        <v>217.75</v>
      </c>
      <c r="D15" s="116">
        <f>190.5+9</f>
        <v>199.5</v>
      </c>
      <c r="E15" s="117"/>
    </row>
    <row r="16" spans="1:5" ht="37.5">
      <c r="A16" s="114"/>
      <c r="B16" s="61" t="s">
        <v>179</v>
      </c>
      <c r="C16" s="63">
        <f>406+2</f>
        <v>408</v>
      </c>
      <c r="D16" s="116">
        <f>346.25+3</f>
        <v>349.25</v>
      </c>
      <c r="E16" s="117"/>
    </row>
    <row r="17" spans="1:5" ht="18.75">
      <c r="A17" s="114"/>
      <c r="B17" s="61" t="s">
        <v>180</v>
      </c>
      <c r="C17" s="63">
        <f>239.25</f>
        <v>239.25</v>
      </c>
      <c r="D17" s="116">
        <f>215.75</f>
        <v>215.75</v>
      </c>
      <c r="E17" s="117"/>
    </row>
    <row r="18" spans="1:5" ht="110.25" customHeight="1">
      <c r="A18" s="115"/>
      <c r="B18" s="61" t="s">
        <v>181</v>
      </c>
      <c r="C18" s="63">
        <f>239+4</f>
        <v>243</v>
      </c>
      <c r="D18" s="116">
        <f>229+4</f>
        <v>233</v>
      </c>
      <c r="E18" s="117"/>
    </row>
    <row r="19" spans="1:7" ht="37.5" customHeight="1">
      <c r="A19" s="109" t="s">
        <v>182</v>
      </c>
      <c r="B19" s="61" t="s">
        <v>183</v>
      </c>
      <c r="C19" s="64" t="s">
        <v>277</v>
      </c>
      <c r="D19" s="63"/>
      <c r="E19" s="65" t="s">
        <v>278</v>
      </c>
      <c r="F19" s="58">
        <v>628</v>
      </c>
      <c r="G19" s="58">
        <f>ROUND(F19/D13*100,2)</f>
        <v>62.96</v>
      </c>
    </row>
    <row r="20" spans="1:5" ht="18.75">
      <c r="A20" s="109"/>
      <c r="B20" s="61" t="s">
        <v>184</v>
      </c>
      <c r="C20" s="64"/>
      <c r="D20" s="63"/>
      <c r="E20" s="65"/>
    </row>
    <row r="21" spans="1:7" ht="18.75" customHeight="1">
      <c r="A21" s="109"/>
      <c r="B21" s="61" t="s">
        <v>185</v>
      </c>
      <c r="C21" s="64" t="s">
        <v>285</v>
      </c>
      <c r="D21" s="63"/>
      <c r="E21" s="65" t="s">
        <v>279</v>
      </c>
      <c r="F21" s="58">
        <v>108</v>
      </c>
      <c r="G21" s="58">
        <f>ROUND(F21/D15*100,2)</f>
        <v>54.14</v>
      </c>
    </row>
    <row r="22" spans="1:7" ht="37.5">
      <c r="A22" s="109"/>
      <c r="B22" s="61" t="s">
        <v>186</v>
      </c>
      <c r="C22" s="64" t="s">
        <v>280</v>
      </c>
      <c r="D22" s="63"/>
      <c r="E22" s="65" t="s">
        <v>281</v>
      </c>
      <c r="F22" s="58">
        <v>212</v>
      </c>
      <c r="G22" s="58">
        <f>ROUND(F22/D16*100,2)</f>
        <v>60.7</v>
      </c>
    </row>
    <row r="23" spans="1:7" ht="18.75" customHeight="1">
      <c r="A23" s="109"/>
      <c r="B23" s="61" t="s">
        <v>187</v>
      </c>
      <c r="C23" s="64" t="s">
        <v>188</v>
      </c>
      <c r="D23" s="63"/>
      <c r="E23" s="65" t="s">
        <v>189</v>
      </c>
      <c r="F23" s="58">
        <v>129</v>
      </c>
      <c r="G23" s="58">
        <f>ROUND(F23/D17*100,2)</f>
        <v>59.79</v>
      </c>
    </row>
    <row r="24" spans="1:7" ht="56.25">
      <c r="A24" s="109"/>
      <c r="B24" s="61" t="s">
        <v>190</v>
      </c>
      <c r="C24" s="64" t="s">
        <v>282</v>
      </c>
      <c r="D24" s="116" t="s">
        <v>283</v>
      </c>
      <c r="E24" s="117"/>
      <c r="F24" s="58">
        <v>179</v>
      </c>
      <c r="G24" s="58">
        <f>ROUND(F24/D18*100,2)</f>
        <v>76.82</v>
      </c>
    </row>
    <row r="25" spans="1:7" ht="54.75" customHeight="1">
      <c r="A25" s="109" t="s">
        <v>191</v>
      </c>
      <c r="B25" s="61" t="s">
        <v>192</v>
      </c>
      <c r="C25" s="64" t="s">
        <v>274</v>
      </c>
      <c r="D25" s="116" t="s">
        <v>275</v>
      </c>
      <c r="E25" s="117"/>
      <c r="F25" s="58">
        <f>SUM(F27:F28)</f>
        <v>158</v>
      </c>
      <c r="G25" s="58">
        <f>ROUND(F25/(F21+F22)*100,2)</f>
        <v>49.38</v>
      </c>
    </row>
    <row r="26" spans="1:5" ht="18.75">
      <c r="A26" s="109"/>
      <c r="B26" s="61" t="s">
        <v>177</v>
      </c>
      <c r="C26" s="64"/>
      <c r="D26" s="116"/>
      <c r="E26" s="117"/>
    </row>
    <row r="27" spans="1:7" ht="18.75" customHeight="1">
      <c r="A27" s="109"/>
      <c r="B27" s="61" t="s">
        <v>193</v>
      </c>
      <c r="C27" s="64" t="s">
        <v>194</v>
      </c>
      <c r="D27" s="116" t="s">
        <v>195</v>
      </c>
      <c r="E27" s="117"/>
      <c r="F27" s="58">
        <v>57</v>
      </c>
      <c r="G27" s="58">
        <f>ROUND(F27/F21*100,2)</f>
        <v>52.78</v>
      </c>
    </row>
    <row r="28" spans="1:7" ht="37.5">
      <c r="A28" s="109"/>
      <c r="B28" s="61" t="s">
        <v>196</v>
      </c>
      <c r="C28" s="64" t="s">
        <v>197</v>
      </c>
      <c r="D28" s="116" t="s">
        <v>198</v>
      </c>
      <c r="E28" s="117"/>
      <c r="F28" s="58">
        <v>101</v>
      </c>
      <c r="G28" s="58">
        <f>ROUND(F28/F22*100,2)</f>
        <v>47.64</v>
      </c>
    </row>
    <row r="29" spans="1:5" ht="38.25" customHeight="1">
      <c r="A29" s="109" t="s">
        <v>199</v>
      </c>
      <c r="B29" s="61" t="s">
        <v>200</v>
      </c>
      <c r="C29" s="63">
        <v>25171.21</v>
      </c>
      <c r="D29" s="63"/>
      <c r="E29" s="66">
        <v>29700.83</v>
      </c>
    </row>
    <row r="30" spans="1:5" ht="18.75">
      <c r="A30" s="109"/>
      <c r="B30" s="61" t="s">
        <v>177</v>
      </c>
      <c r="C30" s="63"/>
      <c r="D30" s="63"/>
      <c r="E30" s="66"/>
    </row>
    <row r="31" spans="1:5" ht="18.75">
      <c r="A31" s="109"/>
      <c r="B31" s="61" t="s">
        <v>178</v>
      </c>
      <c r="C31" s="63">
        <v>38850.35</v>
      </c>
      <c r="D31" s="63"/>
      <c r="E31" s="66">
        <v>47205.89</v>
      </c>
    </row>
    <row r="32" spans="1:5" ht="18.75">
      <c r="A32" s="109"/>
      <c r="B32" s="61" t="s">
        <v>201</v>
      </c>
      <c r="C32" s="63">
        <v>22993.51</v>
      </c>
      <c r="D32" s="63"/>
      <c r="E32" s="66">
        <v>28028.27</v>
      </c>
    </row>
    <row r="33" spans="1:5" ht="18.75">
      <c r="A33" s="109"/>
      <c r="B33" s="61" t="s">
        <v>180</v>
      </c>
      <c r="C33" s="63">
        <v>14746.95</v>
      </c>
      <c r="D33" s="63"/>
      <c r="E33" s="66">
        <v>18926.5</v>
      </c>
    </row>
    <row r="34" spans="1:5" ht="56.25">
      <c r="A34" s="109"/>
      <c r="B34" s="61" t="s">
        <v>202</v>
      </c>
      <c r="C34" s="63">
        <v>27361.32</v>
      </c>
      <c r="D34" s="63"/>
      <c r="E34" s="66">
        <v>28187.77</v>
      </c>
    </row>
    <row r="35" spans="1:5" ht="22.5" customHeight="1">
      <c r="A35" s="121" t="s">
        <v>203</v>
      </c>
      <c r="B35" s="121"/>
      <c r="C35" s="121"/>
      <c r="D35" s="121"/>
      <c r="E35" s="121"/>
    </row>
    <row r="36" ht="12" customHeight="1">
      <c r="A36" s="57"/>
    </row>
    <row r="37" spans="1:5" ht="37.5" customHeight="1">
      <c r="A37" s="59" t="s">
        <v>168</v>
      </c>
      <c r="B37" s="59" t="s">
        <v>3</v>
      </c>
      <c r="C37" s="109" t="s">
        <v>169</v>
      </c>
      <c r="D37" s="109"/>
      <c r="E37" s="109"/>
    </row>
    <row r="38" spans="1:5" ht="74.25" customHeight="1">
      <c r="A38" s="113" t="s">
        <v>204</v>
      </c>
      <c r="B38" s="110" t="s">
        <v>205</v>
      </c>
      <c r="C38" s="118" t="s">
        <v>10</v>
      </c>
      <c r="D38" s="118"/>
      <c r="E38" s="67">
        <v>98.7</v>
      </c>
    </row>
    <row r="39" spans="1:5" ht="74.25" customHeight="1">
      <c r="A39" s="114"/>
      <c r="B39" s="111"/>
      <c r="C39" s="118" t="s">
        <v>206</v>
      </c>
      <c r="D39" s="118"/>
      <c r="E39" s="67">
        <v>99.91</v>
      </c>
    </row>
    <row r="40" spans="1:5" ht="89.25" customHeight="1">
      <c r="A40" s="115"/>
      <c r="B40" s="112"/>
      <c r="C40" s="118" t="s">
        <v>12</v>
      </c>
      <c r="D40" s="118"/>
      <c r="E40" s="67">
        <v>107.69</v>
      </c>
    </row>
    <row r="41" spans="1:5" ht="75">
      <c r="A41" s="59">
        <v>2</v>
      </c>
      <c r="B41" s="61" t="s">
        <v>207</v>
      </c>
      <c r="C41" s="119" t="s">
        <v>208</v>
      </c>
      <c r="D41" s="119"/>
      <c r="E41" s="119"/>
    </row>
    <row r="42" spans="1:5" ht="75">
      <c r="A42" s="59">
        <v>3</v>
      </c>
      <c r="B42" s="61" t="s">
        <v>209</v>
      </c>
      <c r="C42" s="120">
        <v>149056.07</v>
      </c>
      <c r="D42" s="120"/>
      <c r="E42" s="120"/>
    </row>
    <row r="43" spans="1:5" ht="56.25">
      <c r="A43" s="113">
        <v>4</v>
      </c>
      <c r="B43" s="110" t="s">
        <v>210</v>
      </c>
      <c r="C43" s="59" t="s">
        <v>211</v>
      </c>
      <c r="D43" s="59" t="s">
        <v>212</v>
      </c>
      <c r="E43" s="59" t="s">
        <v>213</v>
      </c>
    </row>
    <row r="44" spans="1:5" ht="18.75" customHeight="1">
      <c r="A44" s="114"/>
      <c r="B44" s="111"/>
      <c r="C44" s="109" t="s">
        <v>214</v>
      </c>
      <c r="D44" s="109"/>
      <c r="E44" s="109"/>
    </row>
    <row r="45" spans="1:5" ht="18.75">
      <c r="A45" s="114"/>
      <c r="B45" s="111"/>
      <c r="C45" s="68" t="s">
        <v>215</v>
      </c>
      <c r="D45" s="69">
        <v>44356.92</v>
      </c>
      <c r="E45" s="69">
        <v>6787724.05</v>
      </c>
    </row>
    <row r="46" spans="1:5" ht="18.75">
      <c r="A46" s="114"/>
      <c r="B46" s="111"/>
      <c r="C46" s="68" t="s">
        <v>216</v>
      </c>
      <c r="D46" s="69">
        <v>215553.74</v>
      </c>
      <c r="E46" s="69">
        <v>-71700.21</v>
      </c>
    </row>
    <row r="47" spans="1:5" ht="18.75">
      <c r="A47" s="114"/>
      <c r="B47" s="111"/>
      <c r="C47" s="109" t="s">
        <v>217</v>
      </c>
      <c r="D47" s="109"/>
      <c r="E47" s="109"/>
    </row>
    <row r="48" spans="1:5" ht="18.75">
      <c r="A48" s="114"/>
      <c r="B48" s="111"/>
      <c r="C48" s="68" t="s">
        <v>215</v>
      </c>
      <c r="D48" s="69">
        <v>23046.35</v>
      </c>
      <c r="E48" s="69">
        <v>8228857.29</v>
      </c>
    </row>
    <row r="49" spans="1:5" ht="18.75">
      <c r="A49" s="114"/>
      <c r="B49" s="111"/>
      <c r="C49" s="68" t="s">
        <v>216</v>
      </c>
      <c r="D49" s="69">
        <v>-638699.59</v>
      </c>
      <c r="E49" s="69">
        <v>339969.48</v>
      </c>
    </row>
    <row r="50" spans="1:5" ht="18.75">
      <c r="A50" s="114"/>
      <c r="B50" s="111"/>
      <c r="C50" s="68"/>
      <c r="D50" s="68"/>
      <c r="E50" s="68"/>
    </row>
    <row r="51" spans="1:5" ht="37.5">
      <c r="A51" s="114"/>
      <c r="B51" s="111"/>
      <c r="C51" s="68" t="s">
        <v>270</v>
      </c>
      <c r="D51" s="67">
        <f>(D48-D45)/D45*100</f>
        <v>-48.04339435650627</v>
      </c>
      <c r="E51" s="67">
        <f>(E48-E45)/E45*100</f>
        <v>21.231464764687953</v>
      </c>
    </row>
    <row r="52" spans="1:5" ht="37.5">
      <c r="A52" s="115"/>
      <c r="B52" s="112"/>
      <c r="C52" s="68" t="s">
        <v>271</v>
      </c>
      <c r="D52" s="67">
        <f>(D49-D46)/D46*100</f>
        <v>-396.3064291995119</v>
      </c>
      <c r="E52" s="67">
        <f>(E49-E46)/E46*100</f>
        <v>-574.1540924357125</v>
      </c>
    </row>
    <row r="53" spans="1:5" ht="56.25">
      <c r="A53" s="59">
        <v>5</v>
      </c>
      <c r="B53" s="61" t="s">
        <v>272</v>
      </c>
      <c r="C53" s="125">
        <v>110558765.33</v>
      </c>
      <c r="D53" s="125"/>
      <c r="E53" s="125"/>
    </row>
    <row r="54" spans="1:5" ht="127.5" customHeight="1">
      <c r="A54" s="59">
        <v>6</v>
      </c>
      <c r="B54" s="61" t="s">
        <v>218</v>
      </c>
      <c r="C54" s="112" t="s">
        <v>273</v>
      </c>
      <c r="D54" s="112"/>
      <c r="E54" s="112"/>
    </row>
    <row r="55" spans="1:5" ht="75">
      <c r="A55" s="59">
        <v>7</v>
      </c>
      <c r="B55" s="61" t="s">
        <v>219</v>
      </c>
      <c r="C55" s="130">
        <f>354825+100965</f>
        <v>455790</v>
      </c>
      <c r="D55" s="130"/>
      <c r="E55" s="130"/>
    </row>
    <row r="56" spans="1:5" ht="37.5">
      <c r="A56" s="59">
        <v>8</v>
      </c>
      <c r="B56" s="61" t="s">
        <v>220</v>
      </c>
      <c r="C56" s="126" t="s">
        <v>221</v>
      </c>
      <c r="D56" s="126"/>
      <c r="E56" s="126"/>
    </row>
    <row r="57" spans="1:5" ht="21" customHeight="1">
      <c r="A57" s="113">
        <v>9</v>
      </c>
      <c r="B57" s="110" t="s">
        <v>222</v>
      </c>
      <c r="C57" s="106" t="s">
        <v>223</v>
      </c>
      <c r="D57" s="108"/>
      <c r="E57" s="70">
        <v>282602700</v>
      </c>
    </row>
    <row r="58" spans="1:5" ht="21" customHeight="1">
      <c r="A58" s="114"/>
      <c r="B58" s="111"/>
      <c r="C58" s="106" t="s">
        <v>224</v>
      </c>
      <c r="D58" s="108"/>
      <c r="E58" s="70">
        <v>586300</v>
      </c>
    </row>
    <row r="59" spans="1:5" ht="21" customHeight="1">
      <c r="A59" s="114"/>
      <c r="B59" s="111"/>
      <c r="C59" s="106" t="s">
        <v>225</v>
      </c>
      <c r="D59" s="108"/>
      <c r="E59" s="70">
        <v>3973541.88</v>
      </c>
    </row>
    <row r="60" spans="1:5" ht="21" customHeight="1">
      <c r="A60" s="114"/>
      <c r="B60" s="111"/>
      <c r="C60" s="106" t="s">
        <v>226</v>
      </c>
      <c r="D60" s="108"/>
      <c r="E60" s="70">
        <v>6953580</v>
      </c>
    </row>
    <row r="61" spans="1:5" ht="21" customHeight="1">
      <c r="A61" s="114"/>
      <c r="B61" s="111"/>
      <c r="C61" s="106" t="s">
        <v>226</v>
      </c>
      <c r="D61" s="108"/>
      <c r="E61" s="70">
        <v>22000000</v>
      </c>
    </row>
    <row r="62" spans="1:5" ht="66" customHeight="1">
      <c r="A62" s="114"/>
      <c r="B62" s="111"/>
      <c r="C62" s="106" t="s">
        <v>227</v>
      </c>
      <c r="D62" s="107"/>
      <c r="E62" s="70">
        <v>65500</v>
      </c>
    </row>
    <row r="63" spans="1:5" ht="21" customHeight="1">
      <c r="A63" s="114"/>
      <c r="B63" s="111"/>
      <c r="C63" s="106" t="s">
        <v>228</v>
      </c>
      <c r="D63" s="107"/>
      <c r="E63" s="70">
        <v>3380000</v>
      </c>
    </row>
    <row r="64" spans="1:5" ht="33" customHeight="1">
      <c r="A64" s="114"/>
      <c r="B64" s="111"/>
      <c r="C64" s="106" t="s">
        <v>229</v>
      </c>
      <c r="D64" s="107"/>
      <c r="E64" s="70">
        <v>500000</v>
      </c>
    </row>
    <row r="65" spans="1:5" ht="33" customHeight="1">
      <c r="A65" s="114"/>
      <c r="B65" s="111"/>
      <c r="C65" s="106" t="s">
        <v>230</v>
      </c>
      <c r="D65" s="107"/>
      <c r="E65" s="70">
        <v>111919.99</v>
      </c>
    </row>
    <row r="66" spans="1:5" ht="27.75" customHeight="1">
      <c r="A66" s="115"/>
      <c r="B66" s="112"/>
      <c r="C66" s="106" t="s">
        <v>231</v>
      </c>
      <c r="D66" s="108"/>
      <c r="E66" s="70">
        <v>110665192</v>
      </c>
    </row>
    <row r="67" spans="1:5" ht="19.5" customHeight="1">
      <c r="A67" s="113">
        <v>10</v>
      </c>
      <c r="B67" s="110" t="s">
        <v>232</v>
      </c>
      <c r="C67" s="106" t="s">
        <v>223</v>
      </c>
      <c r="D67" s="108"/>
      <c r="E67" s="70">
        <v>282602700</v>
      </c>
    </row>
    <row r="68" spans="1:5" ht="19.5" customHeight="1">
      <c r="A68" s="114"/>
      <c r="B68" s="111"/>
      <c r="C68" s="106" t="s">
        <v>224</v>
      </c>
      <c r="D68" s="108"/>
      <c r="E68" s="70">
        <v>575532.7</v>
      </c>
    </row>
    <row r="69" spans="1:5" ht="19.5" customHeight="1">
      <c r="A69" s="114"/>
      <c r="B69" s="111"/>
      <c r="C69" s="106" t="s">
        <v>225</v>
      </c>
      <c r="D69" s="108"/>
      <c r="E69" s="70">
        <v>3973541.88</v>
      </c>
    </row>
    <row r="70" spans="1:5" ht="19.5" customHeight="1">
      <c r="A70" s="114"/>
      <c r="B70" s="111"/>
      <c r="C70" s="106" t="s">
        <v>226</v>
      </c>
      <c r="D70" s="108"/>
      <c r="E70" s="70">
        <v>6953580</v>
      </c>
    </row>
    <row r="71" spans="1:5" ht="19.5" customHeight="1">
      <c r="A71" s="114"/>
      <c r="B71" s="111"/>
      <c r="C71" s="106" t="s">
        <v>226</v>
      </c>
      <c r="D71" s="108"/>
      <c r="E71" s="70">
        <v>21722816.56</v>
      </c>
    </row>
    <row r="72" spans="1:5" ht="60.75" customHeight="1">
      <c r="A72" s="114"/>
      <c r="B72" s="111"/>
      <c r="C72" s="106" t="s">
        <v>227</v>
      </c>
      <c r="D72" s="107"/>
      <c r="E72" s="70">
        <v>43477.05</v>
      </c>
    </row>
    <row r="73" spans="1:5" ht="21.75" customHeight="1">
      <c r="A73" s="114"/>
      <c r="B73" s="111"/>
      <c r="C73" s="106" t="s">
        <v>228</v>
      </c>
      <c r="D73" s="107"/>
      <c r="E73" s="70">
        <v>3379999.8</v>
      </c>
    </row>
    <row r="74" spans="1:5" ht="29.25" customHeight="1">
      <c r="A74" s="114"/>
      <c r="B74" s="111"/>
      <c r="C74" s="106" t="s">
        <v>229</v>
      </c>
      <c r="D74" s="107"/>
      <c r="E74" s="70">
        <v>315119.97</v>
      </c>
    </row>
    <row r="75" spans="1:5" ht="29.25" customHeight="1">
      <c r="A75" s="114"/>
      <c r="B75" s="111"/>
      <c r="C75" s="106" t="s">
        <v>230</v>
      </c>
      <c r="D75" s="107"/>
      <c r="E75" s="70">
        <v>105919.99</v>
      </c>
    </row>
    <row r="76" spans="1:5" ht="31.5" customHeight="1">
      <c r="A76" s="115"/>
      <c r="B76" s="112"/>
      <c r="C76" s="106" t="s">
        <v>231</v>
      </c>
      <c r="D76" s="108"/>
      <c r="E76" s="70">
        <v>110558765.33</v>
      </c>
    </row>
    <row r="77" spans="1:8" ht="18.75" customHeight="1">
      <c r="A77" s="113">
        <v>11</v>
      </c>
      <c r="B77" s="110" t="s">
        <v>233</v>
      </c>
      <c r="C77" s="106" t="s">
        <v>223</v>
      </c>
      <c r="D77" s="108"/>
      <c r="E77" s="70">
        <v>297425123.72</v>
      </c>
      <c r="H77" s="71"/>
    </row>
    <row r="78" spans="1:5" ht="18.75">
      <c r="A78" s="114"/>
      <c r="B78" s="111"/>
      <c r="C78" s="106" t="s">
        <v>224</v>
      </c>
      <c r="D78" s="108"/>
      <c r="E78" s="70">
        <v>586300</v>
      </c>
    </row>
    <row r="79" spans="1:5" ht="18.75" customHeight="1">
      <c r="A79" s="114"/>
      <c r="B79" s="111"/>
      <c r="C79" s="106" t="s">
        <v>225</v>
      </c>
      <c r="D79" s="108"/>
      <c r="E79" s="70">
        <v>3973541.88</v>
      </c>
    </row>
    <row r="80" spans="1:5" ht="18.75" customHeight="1">
      <c r="A80" s="114"/>
      <c r="B80" s="111"/>
      <c r="C80" s="106" t="s">
        <v>226</v>
      </c>
      <c r="D80" s="108"/>
      <c r="E80" s="70">
        <v>6953580</v>
      </c>
    </row>
    <row r="81" spans="1:5" ht="18.75" customHeight="1">
      <c r="A81" s="114"/>
      <c r="B81" s="111"/>
      <c r="C81" s="106" t="s">
        <v>226</v>
      </c>
      <c r="D81" s="108"/>
      <c r="E81" s="70">
        <v>22000000</v>
      </c>
    </row>
    <row r="82" spans="1:5" ht="32.25" customHeight="1">
      <c r="A82" s="114"/>
      <c r="B82" s="111"/>
      <c r="C82" s="106" t="s">
        <v>227</v>
      </c>
      <c r="D82" s="107"/>
      <c r="E82" s="70">
        <v>65500</v>
      </c>
    </row>
    <row r="83" spans="1:5" ht="18.75" customHeight="1">
      <c r="A83" s="114"/>
      <c r="B83" s="111"/>
      <c r="C83" s="106" t="s">
        <v>228</v>
      </c>
      <c r="D83" s="107"/>
      <c r="E83" s="70">
        <v>3380000</v>
      </c>
    </row>
    <row r="84" spans="1:5" ht="29.25" customHeight="1">
      <c r="A84" s="114"/>
      <c r="B84" s="111"/>
      <c r="C84" s="106" t="s">
        <v>229</v>
      </c>
      <c r="D84" s="107"/>
      <c r="E84" s="70">
        <v>500000</v>
      </c>
    </row>
    <row r="85" spans="1:5" ht="30" customHeight="1">
      <c r="A85" s="114"/>
      <c r="B85" s="111"/>
      <c r="C85" s="106" t="s">
        <v>230</v>
      </c>
      <c r="D85" s="107"/>
      <c r="E85" s="70">
        <v>111919.99</v>
      </c>
    </row>
    <row r="86" spans="1:8" ht="34.5" customHeight="1">
      <c r="A86" s="115"/>
      <c r="B86" s="112"/>
      <c r="C86" s="106" t="s">
        <v>231</v>
      </c>
      <c r="D86" s="108"/>
      <c r="E86" s="70">
        <v>136445942.02</v>
      </c>
      <c r="H86" s="71"/>
    </row>
    <row r="87" spans="1:8" ht="19.5" customHeight="1">
      <c r="A87" s="113">
        <v>12</v>
      </c>
      <c r="B87" s="110" t="s">
        <v>234</v>
      </c>
      <c r="C87" s="106" t="s">
        <v>223</v>
      </c>
      <c r="D87" s="108"/>
      <c r="E87" s="70">
        <v>297378251.82</v>
      </c>
      <c r="H87" s="71"/>
    </row>
    <row r="88" spans="1:8" ht="19.5" customHeight="1">
      <c r="A88" s="114"/>
      <c r="B88" s="111"/>
      <c r="C88" s="106" t="s">
        <v>224</v>
      </c>
      <c r="D88" s="108"/>
      <c r="E88" s="70">
        <v>575532.7</v>
      </c>
      <c r="H88" s="71"/>
    </row>
    <row r="89" spans="1:8" ht="19.5" customHeight="1">
      <c r="A89" s="114"/>
      <c r="B89" s="111"/>
      <c r="C89" s="106" t="s">
        <v>225</v>
      </c>
      <c r="D89" s="108"/>
      <c r="E89" s="70">
        <v>3973541.88</v>
      </c>
      <c r="H89" s="71"/>
    </row>
    <row r="90" spans="1:8" ht="19.5" customHeight="1">
      <c r="A90" s="114"/>
      <c r="B90" s="111"/>
      <c r="C90" s="106" t="s">
        <v>226</v>
      </c>
      <c r="D90" s="108"/>
      <c r="E90" s="70">
        <v>6953580</v>
      </c>
      <c r="H90" s="71"/>
    </row>
    <row r="91" spans="1:8" ht="19.5" customHeight="1">
      <c r="A91" s="114"/>
      <c r="B91" s="111"/>
      <c r="C91" s="106" t="s">
        <v>226</v>
      </c>
      <c r="D91" s="108"/>
      <c r="E91" s="70">
        <v>21722816.56</v>
      </c>
      <c r="H91" s="71"/>
    </row>
    <row r="92" spans="1:8" ht="43.5" customHeight="1">
      <c r="A92" s="114"/>
      <c r="B92" s="111"/>
      <c r="C92" s="106" t="s">
        <v>227</v>
      </c>
      <c r="D92" s="107"/>
      <c r="E92" s="70">
        <v>43477.05</v>
      </c>
      <c r="H92" s="71"/>
    </row>
    <row r="93" spans="1:8" ht="21" customHeight="1">
      <c r="A93" s="114"/>
      <c r="B93" s="111"/>
      <c r="C93" s="106" t="s">
        <v>228</v>
      </c>
      <c r="D93" s="107"/>
      <c r="E93" s="70">
        <v>3379999.8</v>
      </c>
      <c r="H93" s="71"/>
    </row>
    <row r="94" spans="1:8" ht="34.5" customHeight="1">
      <c r="A94" s="114"/>
      <c r="B94" s="111"/>
      <c r="C94" s="106" t="s">
        <v>229</v>
      </c>
      <c r="D94" s="107"/>
      <c r="E94" s="70">
        <v>315119.97</v>
      </c>
      <c r="H94" s="71"/>
    </row>
    <row r="95" spans="1:8" ht="34.5" customHeight="1">
      <c r="A95" s="114"/>
      <c r="B95" s="111"/>
      <c r="C95" s="106" t="s">
        <v>230</v>
      </c>
      <c r="D95" s="107"/>
      <c r="E95" s="70">
        <v>105919.99</v>
      </c>
      <c r="H95" s="71"/>
    </row>
    <row r="96" spans="1:8" ht="34.5" customHeight="1">
      <c r="A96" s="115"/>
      <c r="B96" s="112"/>
      <c r="C96" s="106" t="s">
        <v>231</v>
      </c>
      <c r="D96" s="108"/>
      <c r="E96" s="70">
        <v>130459616.27</v>
      </c>
      <c r="H96" s="71"/>
    </row>
    <row r="97" spans="1:8" ht="34.5" customHeight="1">
      <c r="A97" s="60">
        <v>13</v>
      </c>
      <c r="B97" s="62" t="s">
        <v>235</v>
      </c>
      <c r="C97" s="109" t="s">
        <v>236</v>
      </c>
      <c r="D97" s="109"/>
      <c r="E97" s="109"/>
      <c r="H97" s="71"/>
    </row>
    <row r="98" spans="1:5" ht="56.25">
      <c r="A98" s="59">
        <v>14</v>
      </c>
      <c r="B98" s="61" t="s">
        <v>237</v>
      </c>
      <c r="C98" s="109" t="s">
        <v>236</v>
      </c>
      <c r="D98" s="109"/>
      <c r="E98" s="109"/>
    </row>
    <row r="99" ht="18.75" customHeight="1">
      <c r="A99" s="57" t="s">
        <v>238</v>
      </c>
    </row>
    <row r="100" spans="1:5" ht="18.75" customHeight="1">
      <c r="A100" s="123" t="s">
        <v>239</v>
      </c>
      <c r="B100" s="123"/>
      <c r="C100" s="123"/>
      <c r="D100" s="123"/>
      <c r="E100" s="123"/>
    </row>
    <row r="101" ht="18.75" customHeight="1">
      <c r="A101" s="57"/>
    </row>
    <row r="102" spans="1:5" ht="18.75">
      <c r="A102" s="59" t="s">
        <v>168</v>
      </c>
      <c r="B102" s="59" t="s">
        <v>3</v>
      </c>
      <c r="C102" s="109" t="s">
        <v>169</v>
      </c>
      <c r="D102" s="109"/>
      <c r="E102" s="109"/>
    </row>
    <row r="103" spans="1:5" ht="56.25">
      <c r="A103" s="59" t="s">
        <v>204</v>
      </c>
      <c r="B103" s="61" t="s">
        <v>240</v>
      </c>
      <c r="C103" s="124" t="s">
        <v>241</v>
      </c>
      <c r="D103" s="124"/>
      <c r="E103" s="124"/>
    </row>
    <row r="104" spans="1:5" ht="75">
      <c r="A104" s="59" t="s">
        <v>182</v>
      </c>
      <c r="B104" s="61" t="s">
        <v>242</v>
      </c>
      <c r="C104" s="109" t="s">
        <v>243</v>
      </c>
      <c r="D104" s="109"/>
      <c r="E104" s="109"/>
    </row>
    <row r="105" spans="1:5" ht="75">
      <c r="A105" s="59" t="s">
        <v>191</v>
      </c>
      <c r="B105" s="61" t="s">
        <v>244</v>
      </c>
      <c r="C105" s="109" t="s">
        <v>243</v>
      </c>
      <c r="D105" s="109"/>
      <c r="E105" s="109"/>
    </row>
    <row r="106" spans="1:5" ht="56.25">
      <c r="A106" s="59" t="s">
        <v>199</v>
      </c>
      <c r="B106" s="61" t="s">
        <v>245</v>
      </c>
      <c r="C106" s="109" t="s">
        <v>243</v>
      </c>
      <c r="D106" s="109"/>
      <c r="E106" s="109"/>
    </row>
    <row r="107" spans="1:5" ht="75">
      <c r="A107" s="59" t="s">
        <v>246</v>
      </c>
      <c r="B107" s="61" t="s">
        <v>247</v>
      </c>
      <c r="C107" s="109" t="s">
        <v>243</v>
      </c>
      <c r="D107" s="109"/>
      <c r="E107" s="109"/>
    </row>
    <row r="108" spans="1:5" ht="75">
      <c r="A108" s="59" t="s">
        <v>248</v>
      </c>
      <c r="B108" s="61" t="s">
        <v>249</v>
      </c>
      <c r="C108" s="109" t="s">
        <v>250</v>
      </c>
      <c r="D108" s="109"/>
      <c r="E108" s="109"/>
    </row>
    <row r="109" spans="1:5" ht="46.5" customHeight="1">
      <c r="A109" s="59" t="s">
        <v>251</v>
      </c>
      <c r="B109" s="61" t="s">
        <v>252</v>
      </c>
      <c r="C109" s="129" t="s">
        <v>253</v>
      </c>
      <c r="D109" s="129"/>
      <c r="E109" s="129"/>
    </row>
    <row r="110" spans="1:5" ht="75">
      <c r="A110" s="59" t="s">
        <v>254</v>
      </c>
      <c r="B110" s="61" t="s">
        <v>255</v>
      </c>
      <c r="C110" s="109"/>
      <c r="D110" s="109"/>
      <c r="E110" s="109"/>
    </row>
    <row r="111" spans="1:5" ht="75">
      <c r="A111" s="59" t="s">
        <v>256</v>
      </c>
      <c r="B111" s="61" t="s">
        <v>257</v>
      </c>
      <c r="C111" s="109" t="s">
        <v>243</v>
      </c>
      <c r="D111" s="109"/>
      <c r="E111" s="109"/>
    </row>
    <row r="112" spans="1:5" ht="56.25">
      <c r="A112" s="59" t="s">
        <v>258</v>
      </c>
      <c r="B112" s="61" t="s">
        <v>259</v>
      </c>
      <c r="C112" s="109">
        <v>58</v>
      </c>
      <c r="D112" s="109"/>
      <c r="E112" s="109"/>
    </row>
    <row r="113" spans="1:5" ht="75">
      <c r="A113" s="59" t="s">
        <v>260</v>
      </c>
      <c r="B113" s="61" t="s">
        <v>261</v>
      </c>
      <c r="C113" s="109" t="s">
        <v>243</v>
      </c>
      <c r="D113" s="109"/>
      <c r="E113" s="109"/>
    </row>
    <row r="114" spans="1:5" ht="131.25">
      <c r="A114" s="59" t="s">
        <v>262</v>
      </c>
      <c r="B114" s="61" t="s">
        <v>263</v>
      </c>
      <c r="C114" s="109" t="s">
        <v>243</v>
      </c>
      <c r="D114" s="109"/>
      <c r="E114" s="109"/>
    </row>
    <row r="115" spans="1:5" ht="91.5" customHeight="1">
      <c r="A115" s="59" t="s">
        <v>264</v>
      </c>
      <c r="B115" s="61" t="s">
        <v>265</v>
      </c>
      <c r="C115" s="109" t="s">
        <v>243</v>
      </c>
      <c r="D115" s="109"/>
      <c r="E115" s="109"/>
    </row>
    <row r="116" spans="1:5" ht="75">
      <c r="A116" s="59" t="s">
        <v>266</v>
      </c>
      <c r="B116" s="61" t="s">
        <v>267</v>
      </c>
      <c r="C116" s="109" t="s">
        <v>268</v>
      </c>
      <c r="D116" s="109"/>
      <c r="E116" s="109"/>
    </row>
    <row r="120" spans="1:5" s="57" customFormat="1" ht="18.75">
      <c r="A120" s="122" t="s">
        <v>54</v>
      </c>
      <c r="B120" s="122"/>
      <c r="E120" s="72" t="s">
        <v>55</v>
      </c>
    </row>
  </sheetData>
  <sheetProtection/>
  <mergeCells count="114">
    <mergeCell ref="A11:A12"/>
    <mergeCell ref="B11:B12"/>
    <mergeCell ref="C11:E11"/>
    <mergeCell ref="A29:A34"/>
    <mergeCell ref="A13:A18"/>
    <mergeCell ref="D12:E12"/>
    <mergeCell ref="D13:E13"/>
    <mergeCell ref="D14:E14"/>
    <mergeCell ref="D15:E15"/>
    <mergeCell ref="D16:E16"/>
    <mergeCell ref="C105:E105"/>
    <mergeCell ref="A19:A24"/>
    <mergeCell ref="A25:A28"/>
    <mergeCell ref="C54:E54"/>
    <mergeCell ref="C55:E55"/>
    <mergeCell ref="C37:E37"/>
    <mergeCell ref="B43:B52"/>
    <mergeCell ref="A43:A52"/>
    <mergeCell ref="C44:E44"/>
    <mergeCell ref="C86:D86"/>
    <mergeCell ref="C115:E115"/>
    <mergeCell ref="C108:E108"/>
    <mergeCell ref="C109:E109"/>
    <mergeCell ref="C106:E106"/>
    <mergeCell ref="C107:E107"/>
    <mergeCell ref="C110:E110"/>
    <mergeCell ref="A9:E9"/>
    <mergeCell ref="A3:E3"/>
    <mergeCell ref="A1:E1"/>
    <mergeCell ref="C4:E4"/>
    <mergeCell ref="C5:E5"/>
    <mergeCell ref="C7:E7"/>
    <mergeCell ref="C8:E8"/>
    <mergeCell ref="B2:D2"/>
    <mergeCell ref="B5:B6"/>
    <mergeCell ref="A5:A6"/>
    <mergeCell ref="C104:E104"/>
    <mergeCell ref="C98:E98"/>
    <mergeCell ref="C53:E53"/>
    <mergeCell ref="C56:E56"/>
    <mergeCell ref="C57:D57"/>
    <mergeCell ref="C58:D58"/>
    <mergeCell ref="C59:D59"/>
    <mergeCell ref="C60:D60"/>
    <mergeCell ref="C61:D61"/>
    <mergeCell ref="C62:D62"/>
    <mergeCell ref="C116:E116"/>
    <mergeCell ref="A35:E35"/>
    <mergeCell ref="A120:B120"/>
    <mergeCell ref="C111:E111"/>
    <mergeCell ref="C112:E112"/>
    <mergeCell ref="C113:E113"/>
    <mergeCell ref="C114:E114"/>
    <mergeCell ref="A100:E100"/>
    <mergeCell ref="C102:E102"/>
    <mergeCell ref="C103:E103"/>
    <mergeCell ref="D17:E17"/>
    <mergeCell ref="D18:E18"/>
    <mergeCell ref="C85:D85"/>
    <mergeCell ref="C82:D82"/>
    <mergeCell ref="C83:D83"/>
    <mergeCell ref="C84:D84"/>
    <mergeCell ref="C47:E47"/>
    <mergeCell ref="C41:E41"/>
    <mergeCell ref="C42:E42"/>
    <mergeCell ref="D24:E24"/>
    <mergeCell ref="A38:A40"/>
    <mergeCell ref="B38:B40"/>
    <mergeCell ref="C65:D65"/>
    <mergeCell ref="A77:A86"/>
    <mergeCell ref="B77:B86"/>
    <mergeCell ref="C77:D77"/>
    <mergeCell ref="C78:D78"/>
    <mergeCell ref="C79:D79"/>
    <mergeCell ref="C80:D80"/>
    <mergeCell ref="C81:D81"/>
    <mergeCell ref="C73:D73"/>
    <mergeCell ref="C74:D74"/>
    <mergeCell ref="D25:E25"/>
    <mergeCell ref="D26:E26"/>
    <mergeCell ref="D27:E27"/>
    <mergeCell ref="A67:A76"/>
    <mergeCell ref="B67:B76"/>
    <mergeCell ref="B57:B66"/>
    <mergeCell ref="A57:A66"/>
    <mergeCell ref="C76:D76"/>
    <mergeCell ref="C38:D38"/>
    <mergeCell ref="C39:D39"/>
    <mergeCell ref="C40:D40"/>
    <mergeCell ref="C63:D63"/>
    <mergeCell ref="C68:D68"/>
    <mergeCell ref="C69:D69"/>
    <mergeCell ref="C66:D66"/>
    <mergeCell ref="C67:D67"/>
    <mergeCell ref="C91:D91"/>
    <mergeCell ref="C92:D92"/>
    <mergeCell ref="C93:D93"/>
    <mergeCell ref="C94:D94"/>
    <mergeCell ref="C75:D75"/>
    <mergeCell ref="C6:E6"/>
    <mergeCell ref="C70:D70"/>
    <mergeCell ref="C71:D71"/>
    <mergeCell ref="C72:D72"/>
    <mergeCell ref="D28:E28"/>
    <mergeCell ref="C95:D95"/>
    <mergeCell ref="C96:D96"/>
    <mergeCell ref="C97:E97"/>
    <mergeCell ref="B87:B96"/>
    <mergeCell ref="C64:D64"/>
    <mergeCell ref="A87:A96"/>
    <mergeCell ref="C87:D87"/>
    <mergeCell ref="C88:D88"/>
    <mergeCell ref="C89:D89"/>
    <mergeCell ref="C90:D90"/>
  </mergeCells>
  <printOptions/>
  <pageMargins left="1.08" right="0.3" top="0.42" bottom="0.31" header="0.5" footer="0.28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5">
      <selection activeCell="A58" sqref="A58"/>
    </sheetView>
  </sheetViews>
  <sheetFormatPr defaultColWidth="9.00390625" defaultRowHeight="12.75"/>
  <cols>
    <col min="1" max="1" width="11.875" style="0" customWidth="1"/>
    <col min="2" max="2" width="29.625" style="0" customWidth="1"/>
    <col min="3" max="3" width="14.375" style="0" customWidth="1"/>
    <col min="4" max="4" width="11.75390625" style="1" customWidth="1"/>
    <col min="5" max="5" width="13.75390625" style="1" customWidth="1"/>
    <col min="6" max="6" width="11.375" style="1" customWidth="1"/>
    <col min="7" max="7" width="14.25390625" style="1" customWidth="1"/>
  </cols>
  <sheetData>
    <row r="1" spans="6:7" ht="12.75">
      <c r="F1" s="133" t="s">
        <v>0</v>
      </c>
      <c r="G1" s="133"/>
    </row>
    <row r="2" spans="1:7" s="2" customFormat="1" ht="38.25" customHeight="1">
      <c r="A2" s="135" t="s">
        <v>1</v>
      </c>
      <c r="B2" s="135"/>
      <c r="C2" s="135"/>
      <c r="D2" s="135"/>
      <c r="E2" s="135"/>
      <c r="F2" s="135"/>
      <c r="G2" s="135"/>
    </row>
    <row r="3" ht="21" customHeight="1"/>
    <row r="4" spans="1:7" s="4" customFormat="1" ht="63.75" customHeight="1">
      <c r="A4" s="134" t="s">
        <v>2</v>
      </c>
      <c r="B4" s="134" t="s">
        <v>3</v>
      </c>
      <c r="C4" s="134" t="s">
        <v>4</v>
      </c>
      <c r="D4" s="134" t="s">
        <v>5</v>
      </c>
      <c r="E4" s="134"/>
      <c r="F4" s="134" t="s">
        <v>6</v>
      </c>
      <c r="G4" s="134"/>
    </row>
    <row r="5" spans="1:7" ht="12.75">
      <c r="A5" s="134"/>
      <c r="B5" s="134"/>
      <c r="C5" s="134"/>
      <c r="D5" s="5" t="s">
        <v>7</v>
      </c>
      <c r="E5" s="5" t="s">
        <v>8</v>
      </c>
      <c r="F5" s="5" t="s">
        <v>7</v>
      </c>
      <c r="G5" s="5" t="s">
        <v>8</v>
      </c>
    </row>
    <row r="6" spans="1:7" ht="12.75">
      <c r="A6" s="3"/>
      <c r="B6" s="6" t="s">
        <v>9</v>
      </c>
      <c r="C6" s="3"/>
      <c r="D6" s="5"/>
      <c r="E6" s="5"/>
      <c r="F6" s="5"/>
      <c r="G6" s="5"/>
    </row>
    <row r="7" spans="1:7" ht="58.5" customHeight="1">
      <c r="A7" s="7"/>
      <c r="B7" s="8" t="s">
        <v>10</v>
      </c>
      <c r="C7" s="9" t="s">
        <v>11</v>
      </c>
      <c r="D7" s="10">
        <v>97655</v>
      </c>
      <c r="E7" s="11">
        <v>50489300</v>
      </c>
      <c r="F7" s="10">
        <v>96390</v>
      </c>
      <c r="G7" s="11">
        <v>56980400</v>
      </c>
    </row>
    <row r="8" spans="1:7" ht="66" customHeight="1">
      <c r="A8" s="7"/>
      <c r="B8" s="8" t="s">
        <v>12</v>
      </c>
      <c r="C8" s="9" t="s">
        <v>13</v>
      </c>
      <c r="D8" s="10">
        <v>6200</v>
      </c>
      <c r="E8" s="11">
        <v>3471600</v>
      </c>
      <c r="F8" s="10">
        <v>6677</v>
      </c>
      <c r="G8" s="11">
        <v>3663800</v>
      </c>
    </row>
    <row r="9" spans="1:7" ht="54.75" customHeight="1">
      <c r="A9" s="7"/>
      <c r="B9" s="8" t="s">
        <v>14</v>
      </c>
      <c r="C9" s="9" t="s">
        <v>15</v>
      </c>
      <c r="D9" s="10">
        <v>117422</v>
      </c>
      <c r="E9" s="11">
        <v>228641800</v>
      </c>
      <c r="F9" s="10">
        <v>117318</v>
      </c>
      <c r="G9" s="11">
        <v>236734051.82</v>
      </c>
    </row>
    <row r="10" spans="1:7" ht="88.5" customHeight="1">
      <c r="A10" s="7"/>
      <c r="B10" s="8" t="s">
        <v>16</v>
      </c>
      <c r="C10" s="9" t="s">
        <v>17</v>
      </c>
      <c r="D10" s="10"/>
      <c r="E10" s="11"/>
      <c r="F10" s="10"/>
      <c r="G10" s="11"/>
    </row>
    <row r="11" spans="1:7" ht="39.75" customHeight="1">
      <c r="A11" s="7"/>
      <c r="B11" s="8" t="s">
        <v>18</v>
      </c>
      <c r="C11" s="9" t="s">
        <v>19</v>
      </c>
      <c r="D11" s="10"/>
      <c r="E11" s="11"/>
      <c r="F11" s="10"/>
      <c r="G11" s="11"/>
    </row>
    <row r="12" spans="1:7" ht="12.75">
      <c r="A12" s="7"/>
      <c r="B12" s="6" t="s">
        <v>20</v>
      </c>
      <c r="C12" s="12"/>
      <c r="D12" s="10"/>
      <c r="E12" s="11"/>
      <c r="F12" s="10"/>
      <c r="G12" s="11"/>
    </row>
    <row r="13" spans="1:7" ht="39" customHeight="1">
      <c r="A13" s="7"/>
      <c r="B13" s="8" t="s">
        <v>21</v>
      </c>
      <c r="C13" s="9" t="s">
        <v>22</v>
      </c>
      <c r="D13" s="10"/>
      <c r="E13" s="11"/>
      <c r="F13" s="10"/>
      <c r="G13" s="11"/>
    </row>
    <row r="14" spans="1:7" ht="82.5" customHeight="1">
      <c r="A14" s="7"/>
      <c r="B14" s="8" t="s">
        <v>23</v>
      </c>
      <c r="C14" s="13" t="s">
        <v>24</v>
      </c>
      <c r="D14" s="10"/>
      <c r="E14" s="11"/>
      <c r="F14" s="10"/>
      <c r="G14" s="11"/>
    </row>
    <row r="15" spans="1:7" ht="78" customHeight="1">
      <c r="A15" s="7"/>
      <c r="B15" s="8" t="s">
        <v>25</v>
      </c>
      <c r="C15" s="13" t="s">
        <v>26</v>
      </c>
      <c r="D15" s="10"/>
      <c r="E15" s="11"/>
      <c r="F15" s="10"/>
      <c r="G15" s="11"/>
    </row>
    <row r="16" spans="1:7" ht="51">
      <c r="A16" s="7"/>
      <c r="B16" s="8" t="s">
        <v>27</v>
      </c>
      <c r="C16" s="9" t="s">
        <v>28</v>
      </c>
      <c r="D16" s="10"/>
      <c r="E16" s="11"/>
      <c r="F16" s="10"/>
      <c r="G16" s="11"/>
    </row>
    <row r="17" spans="1:7" ht="76.5">
      <c r="A17" s="7"/>
      <c r="B17" s="8" t="s">
        <v>29</v>
      </c>
      <c r="C17" s="13" t="s">
        <v>30</v>
      </c>
      <c r="D17" s="10"/>
      <c r="E17" s="11"/>
      <c r="F17" s="10"/>
      <c r="G17" s="11"/>
    </row>
    <row r="18" spans="1:7" ht="63.75">
      <c r="A18" s="7"/>
      <c r="B18" s="8" t="s">
        <v>31</v>
      </c>
      <c r="C18" s="9" t="s">
        <v>32</v>
      </c>
      <c r="D18" s="10"/>
      <c r="E18" s="11"/>
      <c r="F18" s="10"/>
      <c r="G18" s="11"/>
    </row>
    <row r="19" spans="1:7" ht="31.5" customHeight="1">
      <c r="A19" s="7"/>
      <c r="B19" s="8" t="s">
        <v>33</v>
      </c>
      <c r="C19" s="9" t="s">
        <v>34</v>
      </c>
      <c r="D19" s="10"/>
      <c r="E19" s="11"/>
      <c r="F19" s="10"/>
      <c r="G19" s="11"/>
    </row>
    <row r="20" spans="1:7" ht="29.25" customHeight="1">
      <c r="A20" s="7"/>
      <c r="B20" s="8" t="s">
        <v>35</v>
      </c>
      <c r="C20" s="9" t="s">
        <v>34</v>
      </c>
      <c r="D20" s="10"/>
      <c r="E20" s="11"/>
      <c r="F20" s="10"/>
      <c r="G20" s="11"/>
    </row>
    <row r="21" spans="1:7" ht="38.25">
      <c r="A21" s="7"/>
      <c r="B21" s="8" t="s">
        <v>36</v>
      </c>
      <c r="C21" s="9" t="s">
        <v>37</v>
      </c>
      <c r="D21" s="10"/>
      <c r="E21" s="11"/>
      <c r="F21" s="10"/>
      <c r="G21" s="11"/>
    </row>
    <row r="22" spans="1:7" ht="25.5">
      <c r="A22" s="7"/>
      <c r="B22" s="14" t="s">
        <v>38</v>
      </c>
      <c r="C22" s="9" t="s">
        <v>37</v>
      </c>
      <c r="D22" s="10"/>
      <c r="E22" s="11"/>
      <c r="F22" s="10"/>
      <c r="G22" s="11"/>
    </row>
    <row r="23" spans="1:7" ht="49.5" customHeight="1">
      <c r="A23" s="7"/>
      <c r="B23" s="14" t="s">
        <v>39</v>
      </c>
      <c r="C23" s="9" t="s">
        <v>40</v>
      </c>
      <c r="D23" s="10"/>
      <c r="E23" s="11"/>
      <c r="F23" s="10"/>
      <c r="G23" s="11"/>
    </row>
    <row r="24" spans="1:7" ht="63.75">
      <c r="A24" s="7"/>
      <c r="B24" s="14" t="s">
        <v>41</v>
      </c>
      <c r="C24" s="9" t="s">
        <v>42</v>
      </c>
      <c r="D24" s="10"/>
      <c r="E24" s="11"/>
      <c r="F24" s="10"/>
      <c r="G24" s="11"/>
    </row>
    <row r="25" spans="1:7" ht="102">
      <c r="A25" s="7"/>
      <c r="B25" s="9" t="s">
        <v>43</v>
      </c>
      <c r="C25" s="9" t="s">
        <v>44</v>
      </c>
      <c r="D25" s="10"/>
      <c r="E25" s="11"/>
      <c r="F25" s="10"/>
      <c r="G25" s="11"/>
    </row>
    <row r="26" spans="1:7" ht="51">
      <c r="A26" s="7"/>
      <c r="B26" s="9" t="s">
        <v>45</v>
      </c>
      <c r="C26" s="9" t="s">
        <v>46</v>
      </c>
      <c r="D26" s="10"/>
      <c r="E26" s="11"/>
      <c r="F26" s="10"/>
      <c r="G26" s="11"/>
    </row>
    <row r="27" spans="1:7" ht="38.25">
      <c r="A27" s="7"/>
      <c r="B27" s="9" t="s">
        <v>47</v>
      </c>
      <c r="C27" s="9" t="s">
        <v>48</v>
      </c>
      <c r="D27" s="10"/>
      <c r="E27" s="11"/>
      <c r="F27" s="10"/>
      <c r="G27" s="11"/>
    </row>
    <row r="28" spans="1:7" ht="51">
      <c r="A28" s="7"/>
      <c r="B28" s="9" t="s">
        <v>49</v>
      </c>
      <c r="C28" s="9" t="s">
        <v>50</v>
      </c>
      <c r="D28" s="10"/>
      <c r="E28" s="11"/>
      <c r="F28" s="10"/>
      <c r="G28" s="11"/>
    </row>
    <row r="29" spans="1:7" ht="12.75">
      <c r="A29" s="7"/>
      <c r="B29" s="7" t="s">
        <v>51</v>
      </c>
      <c r="C29" s="7"/>
      <c r="D29" s="10"/>
      <c r="E29" s="11">
        <f>SUM(E7:E28)</f>
        <v>282602700</v>
      </c>
      <c r="F29" s="10"/>
      <c r="G29" s="11">
        <f>SUM(G7:G28)</f>
        <v>297378251.82</v>
      </c>
    </row>
    <row r="32" spans="1:7" ht="12.75">
      <c r="A32" t="s">
        <v>52</v>
      </c>
      <c r="E32" s="15"/>
      <c r="F32" s="15"/>
      <c r="G32" s="15" t="s">
        <v>53</v>
      </c>
    </row>
    <row r="33" spans="5:7" ht="12.75">
      <c r="E33" s="15"/>
      <c r="G33" s="15"/>
    </row>
    <row r="35" spans="1:7" ht="12.75">
      <c r="A35" t="s">
        <v>54</v>
      </c>
      <c r="G35" s="1" t="s">
        <v>55</v>
      </c>
    </row>
    <row r="36" spans="5:7" ht="12.75">
      <c r="E36" s="15"/>
      <c r="F36" s="15"/>
      <c r="G36" s="15"/>
    </row>
    <row r="37" spans="5:6" ht="12.75">
      <c r="E37" s="15"/>
      <c r="F37" s="15"/>
    </row>
    <row r="39" spans="1:7" ht="12.75">
      <c r="A39" t="s">
        <v>56</v>
      </c>
      <c r="E39" s="15"/>
      <c r="F39" s="15"/>
      <c r="G39" s="15" t="s">
        <v>57</v>
      </c>
    </row>
    <row r="40" spans="5:7" ht="12.75">
      <c r="E40" s="15"/>
      <c r="F40" s="15"/>
      <c r="G40" s="15"/>
    </row>
    <row r="41" ht="12.75">
      <c r="C41" s="1" t="s">
        <v>58</v>
      </c>
    </row>
    <row r="89" ht="17.25" customHeight="1"/>
  </sheetData>
  <sheetProtection/>
  <mergeCells count="7">
    <mergeCell ref="F1:G1"/>
    <mergeCell ref="D4:E4"/>
    <mergeCell ref="F4:G4"/>
    <mergeCell ref="A4:A5"/>
    <mergeCell ref="B4:B5"/>
    <mergeCell ref="C4:C5"/>
    <mergeCell ref="A2:G2"/>
  </mergeCells>
  <printOptions/>
  <pageMargins left="0.3937007874015748" right="0.7480314960629921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ГУЗ Наркологический диспансер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Кибало Елена Викторовна</cp:lastModifiedBy>
  <cp:lastPrinted>2015-01-22T13:06:56Z</cp:lastPrinted>
  <dcterms:created xsi:type="dcterms:W3CDTF">2015-01-20T11:57:36Z</dcterms:created>
  <dcterms:modified xsi:type="dcterms:W3CDTF">2015-01-22T13:07:35Z</dcterms:modified>
  <cp:category/>
  <cp:version/>
  <cp:contentType/>
  <cp:contentStatus/>
</cp:coreProperties>
</file>